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3" activeTab="21"/>
  </bookViews>
  <sheets>
    <sheet name="Сады" sheetId="1" r:id="rId1"/>
    <sheet name="1" sheetId="2" r:id="rId2"/>
    <sheet name="2" sheetId="3" r:id="rId3"/>
    <sheet name="3" sheetId="4" r:id="rId4"/>
    <sheet name="4" sheetId="5" r:id="rId5"/>
    <sheet name="6" sheetId="6" r:id="rId6"/>
    <sheet name="10" sheetId="7" r:id="rId7"/>
    <sheet name="12" sheetId="8" r:id="rId8"/>
    <sheet name="15" sheetId="9" r:id="rId9"/>
    <sheet name="Школы" sheetId="10" r:id="rId10"/>
    <sheet name="КСШ" sheetId="11" r:id="rId11"/>
    <sheet name="МСШ" sheetId="12" r:id="rId12"/>
    <sheet name="ВСШ" sheetId="13" r:id="rId13"/>
    <sheet name="НСШ" sheetId="14" r:id="rId14"/>
    <sheet name="КООШ" sheetId="15" r:id="rId15"/>
    <sheet name="ГНОШ" sheetId="16" r:id="rId16"/>
    <sheet name="КНОШ" sheetId="17" r:id="rId17"/>
    <sheet name="Кр.Уш.НОШ" sheetId="18" r:id="rId18"/>
    <sheet name="Внеш." sheetId="19" r:id="rId19"/>
    <sheet name="ДООСЦ" sheetId="20" r:id="rId20"/>
    <sheet name="ЦВР" sheetId="21" r:id="rId21"/>
    <sheet name="ЦБУ" sheetId="22" r:id="rId22"/>
    <sheet name="ЦХО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obr19</author>
  </authors>
  <commentList>
    <comment ref="B1" authorId="0">
      <text>
        <r>
          <rPr>
            <b/>
            <sz val="8"/>
            <rFont val="Tahoma"/>
            <family val="0"/>
          </rPr>
          <t>obr19: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obr19</author>
  </authors>
  <commentList>
    <comment ref="B2" authorId="0">
      <text>
        <r>
          <rPr>
            <b/>
            <sz val="8"/>
            <rFont val="Tahoma"/>
            <family val="0"/>
          </rPr>
          <t>obr19: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obr19</author>
  </authors>
  <commentList>
    <comment ref="B1" authorId="0">
      <text>
        <r>
          <rPr>
            <b/>
            <sz val="8"/>
            <rFont val="Tahoma"/>
            <family val="0"/>
          </rPr>
          <t>obr19: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<sst xmlns="http://schemas.openxmlformats.org/spreadsheetml/2006/main" count="1965" uniqueCount="189">
  <si>
    <t>№ п/п</t>
  </si>
  <si>
    <t xml:space="preserve">Критерии оценки выполнения муниципального задания                      </t>
  </si>
  <si>
    <t>ОЦ итоговая</t>
  </si>
  <si>
    <t>Показатели, характеризующие объем оказываемых муниципальных услуг в натуральных показателях</t>
  </si>
  <si>
    <t xml:space="preserve">Показатели, характеризующие качество оказываемых муниципальных услуг </t>
  </si>
  <si>
    <t xml:space="preserve">К1рн </t>
  </si>
  <si>
    <t>К1кассовое</t>
  </si>
  <si>
    <t xml:space="preserve">К1  </t>
  </si>
  <si>
    <t>Наименование показателя</t>
  </si>
  <si>
    <t xml:space="preserve">К2пл </t>
  </si>
  <si>
    <t xml:space="preserve">К2фi   </t>
  </si>
  <si>
    <t xml:space="preserve">К2i  </t>
  </si>
  <si>
    <t>К2</t>
  </si>
  <si>
    <t xml:space="preserve">К3пл </t>
  </si>
  <si>
    <t xml:space="preserve">К3фi   </t>
  </si>
  <si>
    <t xml:space="preserve">К3i   </t>
  </si>
  <si>
    <t>К3</t>
  </si>
  <si>
    <t>1</t>
  </si>
  <si>
    <t xml:space="preserve">1.1. Предоставление дошкольного образования </t>
  </si>
  <si>
    <t>2. Количество дето-дней</t>
  </si>
  <si>
    <t>Расчет оценки К2</t>
  </si>
  <si>
    <t>х</t>
  </si>
  <si>
    <t>Расчет оценки К3</t>
  </si>
  <si>
    <t>2</t>
  </si>
  <si>
    <t>Расчет итоговой оценки К2</t>
  </si>
  <si>
    <t>Расчет итоговой оценки К3</t>
  </si>
  <si>
    <t>1. Соответствие содержания предметно-развивающей среды основной реализуемой общеобразовательной программе дошкольного образования, принципам построения развивающей среды</t>
  </si>
  <si>
    <t>2. Уровень усвоения содержания общеобразовательных программ дошкольного образования</t>
  </si>
  <si>
    <t>4. Качество подготовки детей к школе</t>
  </si>
  <si>
    <t xml:space="preserve">Полнота и эффективность использования средств районного и областного бюджетов, тыс. руб. </t>
  </si>
  <si>
    <t>Ю.А. Тихонова</t>
  </si>
  <si>
    <t>Н.А. Сергеева</t>
  </si>
  <si>
    <t>А.Н. Дючкова</t>
  </si>
  <si>
    <t>И.В. Сергеева</t>
  </si>
  <si>
    <t>С.М. Лебедева</t>
  </si>
  <si>
    <t>И.А. Минеева</t>
  </si>
  <si>
    <t xml:space="preserve">Полнота и эффективность использования средств районного и областного бюджета, тыс. руб. </t>
  </si>
  <si>
    <t>1.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</si>
  <si>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2. Удельный вес численности выпускников 9 классов, получивших аттестат с отличием               (к общей численности выпускников 9 классов)</t>
  </si>
  <si>
    <t>Директор школы</t>
  </si>
  <si>
    <t>3. Удельный вес численности  выпускников 11 классов, награжденных золотой и серебряной медалями «За особые успехи в учении»   (к общей численности выпускников 11 классов)</t>
  </si>
  <si>
    <t>1. Предоставление общедоступного и бесплатного начального общего, основного общего образования по основным общеобразовательным программам</t>
  </si>
  <si>
    <t>2. Удельный вес численности выпускников 9 классов, получивших аттестат с отличием               (от общей численности выпускников 9 классов)</t>
  </si>
  <si>
    <t>1. Предоставление общедоступного и бесплатного начального общего образования по основным общеобразовательным программам</t>
  </si>
  <si>
    <t>2. Предоставление дошкольного образования</t>
  </si>
  <si>
    <t>1. Среднегодовое количество детей</t>
  </si>
  <si>
    <t>3. Организация отдыха детей в каникулярное время</t>
  </si>
  <si>
    <t>Н.Ю. Зворыкина</t>
  </si>
  <si>
    <t>по МОУ ДОД "Детский оздоровительно - образовательный спортивный центр"</t>
  </si>
  <si>
    <t xml:space="preserve">Полнота и эффективность использования средств районного бюджета, тыс. руб. </t>
  </si>
  <si>
    <t>1. Предоставление дополнительного образования детям</t>
  </si>
  <si>
    <t>2. Организация отдыха и оздоровления детей в каникулярное время</t>
  </si>
  <si>
    <t xml:space="preserve">Директор </t>
  </si>
  <si>
    <t>Д.А. Бибенин</t>
  </si>
  <si>
    <t>Директор</t>
  </si>
  <si>
    <t>Начальник управления образования</t>
  </si>
  <si>
    <t>1. Соответствие содержания предметно-развивающей среды основной реализуемой общеобразовательной программой дошкольного образования, принципам построения развивающей среды</t>
  </si>
  <si>
    <t>3. Удельный вес детей-инвалидов, обеспеченных дошкольными образовательными услугами ( от общего числа детей)</t>
  </si>
  <si>
    <t>5. Удовлетворенность родителей (законных представителей) качеством предоставляемой услуги</t>
  </si>
  <si>
    <t>6. Удельный вес создания условий в учреждениях, реализующих основную общеобразовательную программу дошкольного образования для детей-инвалидов ( от общего числа детей)</t>
  </si>
  <si>
    <t>7. Обеспеченность местами в учреждениях, реализующих образовательную программу дошкольного образования</t>
  </si>
  <si>
    <t>8. Удельный вес педагогических работников и руководителей образовательных учреждений, прошедших повышение квалификации (от общего числа педработников и руководителей)</t>
  </si>
  <si>
    <t>9. Удельный вес педагогических работников, имеющих первую и высшую квалификационную категорию (от общего числа педработников)</t>
  </si>
  <si>
    <t>1. Среднегодовое  количество детей</t>
  </si>
  <si>
    <t>Е.В.Петухова</t>
  </si>
  <si>
    <t>Среднегодовое количество детей</t>
  </si>
  <si>
    <t>1.Удельный вес обучающихся, охваченных дополнительным образованием детей</t>
  </si>
  <si>
    <t>2. Удельный вес обучающихся, принявших участие в муниципальных региональных, всероссийских конкурсах, смотрах, фестивалях, выставках, соревнованиях, спортивно-массовых мероприятиях (от общего числа обучающихся)</t>
  </si>
  <si>
    <t>3. Удельный вес обучающихся, ставших победителями и призерами региональных и всероссийских конкурсов, смотров, фестивалей, соревнований, спортивно-массовых мероприятий (от общего числа обучающихся)</t>
  </si>
  <si>
    <t>4. Удельный вес обучающихся, завершивших учебный год (сохранность контингента)от общего числа обучающихся на начало учебного года</t>
  </si>
  <si>
    <t>5. Удельный вес педагогических работников с первой и высшей квалификационной категорией (от общего числа педработников)</t>
  </si>
  <si>
    <t>6. Удельный вес педагогических работников и руководителей образовательных учреждений, прошедших повышение квалификации (от общего числа педработников и руководителей)</t>
  </si>
  <si>
    <t>7. Удовлетворенность родителей (законных представителей) качеством предоставляемой услуги</t>
  </si>
  <si>
    <t xml:space="preserve">1. Количество детей </t>
  </si>
  <si>
    <t>1. Удельный вес детей, охваченных отдыхом и оздоровлением (от общего числа воспитанников)</t>
  </si>
  <si>
    <t>2. Удовлетворенность родителей (законных представителей) качеством предоставляемой услуги</t>
  </si>
  <si>
    <t>Среднегодовое количество обучающихся</t>
  </si>
  <si>
    <t>1. Создание условий в ОУ для детей-инвалидов (дистанционное обучение)</t>
  </si>
  <si>
    <t>2. Соответствие организации питания обучающихся требованиям СанПиН, охват учащихся горячим питанием</t>
  </si>
  <si>
    <t>3. Удовлетворенность родителей (законных представителей) качеством предоставляемой услуги</t>
  </si>
  <si>
    <t>4. Удельный вес учащихся, участвующих в культурно-массовых мероприятиях</t>
  </si>
  <si>
    <t>5. Удельный вес учащихся, обучающихся по  ФГОС   (от общего числа учащихся)</t>
  </si>
  <si>
    <t>6. Удельный вес педагогических работников и руководителей образовательных учреждений, прошедших повышение квалификации  (от общей числа педработников и руководителей)</t>
  </si>
  <si>
    <t>7. Удельный вес педагогических работников, имеющих первую и высшую квалификационную категорию (от общей числа педработников )</t>
  </si>
  <si>
    <t>3.  Удельный вес детей-инвалидов, обеспеченных дошкольными образовательными услугами ( от общего числа детей)</t>
  </si>
  <si>
    <t>5. Удовлетворенность родителей (законных представителей) качеством предоставляемой  услуги</t>
  </si>
  <si>
    <t>6. Удельный вес создания условий в учреждениях, реализующих основную общеобразовательную программу дошкольного образования для детей-инвалидов</t>
  </si>
  <si>
    <t>9. Удельный вес педагогических работников, имеющих первую и высшую квалификационную категорию (от общего числа педработников )</t>
  </si>
  <si>
    <t>1. Удельный вес детей, охваченных отдыхом и оздоровлением (от общего числа учащихся)</t>
  </si>
  <si>
    <t>2. Удовлетворенность родителей (законных представителей) качеством предоставляемой  услуги</t>
  </si>
  <si>
    <t>Т.В.Савина</t>
  </si>
  <si>
    <t>1. Среднегодовое количество обучающихся</t>
  </si>
  <si>
    <t>1. Удельный вес обучающихся, получивших аттестат об основном общем образовании (от общей численности выпускников 9 классов)</t>
  </si>
  <si>
    <t>3. Удельный вес обучающихся, выбывших из школы, не получивших основного общего образования (от общей численности выпускников)</t>
  </si>
  <si>
    <t>4. Создание условий в ОУ для детей-инвалидов (дистанционное обучение)</t>
  </si>
  <si>
    <t>5. Соответствие организации питания обучающихся требованиям СанПиН, охват учащихся горячим питанием</t>
  </si>
  <si>
    <t>6. Удельный вес учащихся, получающих услугу подвоза (от общей численности учащихся)</t>
  </si>
  <si>
    <t>8. Удельный вес учащихся, участвующих в культурно-массовых мероприятиях (к общей численности учащихся)</t>
  </si>
  <si>
    <t>9. Удельный вес учащихся, обучающихся по  ФГОС   (от общего числа учащихся)</t>
  </si>
  <si>
    <t>10. Удельный вес педагогических работников и руководителей образовательных учреждений, прошедших повышение квалификации  (от общего числа педработников и руководителей)</t>
  </si>
  <si>
    <t>11. Удельный вес педагогических работников, имеющих первую и высшую квалификационную категорию (от общего числа педработников)</t>
  </si>
  <si>
    <t>1.Удельный вес обучающихся, охваченных дополнительным образованием детей (от общего числа обучающихся)</t>
  </si>
  <si>
    <t>5. Удельный вес педагогических работников, имеющих  первую и высшую квалификационную категорию (от общего числа педработников)</t>
  </si>
  <si>
    <t>О.А.Гонцова</t>
  </si>
  <si>
    <t>3. Организация отдыха и оздоровления детей в каникулярное время</t>
  </si>
  <si>
    <t>2. Предоставление дополнительного образования детям</t>
  </si>
  <si>
    <t>1. Удельный вес обучающихся, получивших аттестат об основном и среднем (полном) общем образовании (к общей численности выпускников)</t>
  </si>
  <si>
    <t>4. Удельный вес обучающихся, выбывших из школы, не получивших основного общего, среднего (полного) общего образования    (к общей численности выпускников)</t>
  </si>
  <si>
    <t>5. Создание условий в ОУ для детей-инвалидов (дистанционное обучение)</t>
  </si>
  <si>
    <t>6. Соответствие организации питания обучающихся требованиям СанПиН, охват учащихся горячим питанием</t>
  </si>
  <si>
    <t>7. Удельный вес учащихся, получающих услугу подвоза   (к общей численности учащихся)</t>
  </si>
  <si>
    <t>8. Удовлетворенность родителей (законных представителей)  качеством предоставляемой услуги</t>
  </si>
  <si>
    <t>9. Удельный вес учащихся, участвующих в культурно-массовых мероприятиях              (к общей численности учащихся)</t>
  </si>
  <si>
    <t>10. Удельный вес учащихся, обучающихся по ФГОС   (от общего числа учащихся)</t>
  </si>
  <si>
    <t xml:space="preserve">12. Удельный вес педагогических работников, имеющих первую и высшую квалификационную категорию (от общего числа педработников) </t>
  </si>
  <si>
    <t>11. Удельный вес педагогических работников и руководителей образовательных учреждений, прошедших повышение квалификации  (от общего числа педработников и руководителей)</t>
  </si>
  <si>
    <t>Н.В.Рябова</t>
  </si>
  <si>
    <t>Н.Ю.Терентьева</t>
  </si>
  <si>
    <t>9. Удельный вес учащихся, участвующих в культурно-массовых мероприятиях (к общей численности учащихся)</t>
  </si>
  <si>
    <t>Н.В.Архипова</t>
  </si>
  <si>
    <t>3. Предоставление дополнительного образования детям</t>
  </si>
  <si>
    <t>4. Организация отдыха и оздоровления детей в каникулярное время</t>
  </si>
  <si>
    <t>1. Ведение бюджетного, бухгалтерского, налогового учета и отчетности</t>
  </si>
  <si>
    <t>1. Количество случаев нарушения сроков предоставления бухгалтерской, финансовой, статистической и налоговой отчетности</t>
  </si>
  <si>
    <t>2. Количество замечаний контролирующих органов и случаев начисления штрафных санкций</t>
  </si>
  <si>
    <t>3. Количество случаев несвоевременного доведения аналитических данных до обслуживаемых учреждений</t>
  </si>
  <si>
    <t>4. Количество проведенных проверок в подведомственных учреждениях</t>
  </si>
  <si>
    <t>5. Количество обоснованных жалоб на некачественное предоставление услуги</t>
  </si>
  <si>
    <t>2.  Информационно-методическая поддержка муниципальных образовательных учреждений</t>
  </si>
  <si>
    <t>1. Количество обслуживаемых учреждений</t>
  </si>
  <si>
    <t>1. Удельный вес выполненных заявок от общего количества заявителей (педработников, руководителей) обратившихся за информационно-методической поддержкой (консультациями и др.)</t>
  </si>
  <si>
    <t>2. Количество проведенных семинаров для работников системы образования по изучению новых образовательных технологий, передового опыта</t>
  </si>
  <si>
    <t>3. Количество проведенных районных массовых мероприятий с педработниками и учащимися (олимпиады, конкурсы, конференции и т.п.)</t>
  </si>
  <si>
    <t>4. Количество педработников, участвовавших в профессиональных конкурсах и конференциях разного уровня от общего числа педагогов</t>
  </si>
  <si>
    <t>5. Количество распространенных программных учебных и методических пособий, рекомендаций (печатных, компьютерных, видео-аудио-пособий) для различных категорий специалистов системы образования</t>
  </si>
  <si>
    <t>1. Хозяйственное обслуживание и эксплуатация недвижимого имущества, находящегося в оперативном управлении учреждений образования</t>
  </si>
  <si>
    <t>1. Количество учреждений, в которых проведены работы по текущему ремонту</t>
  </si>
  <si>
    <t>2. Количество учреждений безаварийной эксплуатации в текущем году</t>
  </si>
  <si>
    <t>3. Количество обоснованных жалоб на некачественное предоставление услуги</t>
  </si>
  <si>
    <t>3</t>
  </si>
  <si>
    <t>исполнитель : Т.Ю.Киселева   2-26-36</t>
  </si>
  <si>
    <t>исполнитель : Т.Ю.Киселева    2-26-36</t>
  </si>
  <si>
    <t xml:space="preserve">                      Н.С. Горшкова</t>
  </si>
  <si>
    <t xml:space="preserve">                      Н.В. Новикова</t>
  </si>
  <si>
    <t xml:space="preserve">                           Н.В. Новикова</t>
  </si>
  <si>
    <t xml:space="preserve">                           Н.С. Горшкова</t>
  </si>
  <si>
    <t xml:space="preserve">                    Н.С. Горшкова</t>
  </si>
  <si>
    <t xml:space="preserve">                    Н.В. Новикова</t>
  </si>
  <si>
    <t xml:space="preserve">                              Н.С. Горшкова</t>
  </si>
  <si>
    <t xml:space="preserve">                              Н.В. Новикова</t>
  </si>
  <si>
    <t>Директор МУ "ЦБУ и МР системы образования"</t>
  </si>
  <si>
    <t>И.В.Журавлева</t>
  </si>
  <si>
    <t>Н.А.Застрелина</t>
  </si>
  <si>
    <t>исполнитель Т.Ю.Киселева   2-26-36</t>
  </si>
  <si>
    <t>Е.Г.Викулова</t>
  </si>
  <si>
    <t>4. Предоставление дошкольного образования</t>
  </si>
  <si>
    <t xml:space="preserve">Заведующий </t>
  </si>
  <si>
    <t>Заведующий</t>
  </si>
  <si>
    <t xml:space="preserve">         И.А. Земцова </t>
  </si>
  <si>
    <t>4</t>
  </si>
  <si>
    <t>по МДОУ Детский сад № 12 "Золотой ключик"с. Драчево Селивановского района Владимирской области</t>
  </si>
  <si>
    <t>по МДОУ детский сад № 15 д. Новлянка Селивановского района Владимирской области</t>
  </si>
  <si>
    <t>по МДОУ Детский сад № 2 "Ладушки" комбинированного вида</t>
  </si>
  <si>
    <t>по МДОУ "Детский сад № 3 "Теремок" комбинированного вида</t>
  </si>
  <si>
    <t>по МДОУ Детский сад № 4 "Светлячок" общеразвивающего вида с приоритетным осуществлением деятельности по художественно-эстетическому направлению развития детей Селивановского района Владимирской области</t>
  </si>
  <si>
    <t>по МДОУ "Детский сад № 6" с. Малышево Селивановского района Владимирской области</t>
  </si>
  <si>
    <t>по МДОУ "Детский сад № 10 "Ромашка" д. Кочергино Селивановского района Владимирской области</t>
  </si>
  <si>
    <t>по дошкольным образовательным учреждениям управления образования Селивановского района Владимирской области</t>
  </si>
  <si>
    <t>по МОУ "Красногорбатская средняя общеобразовательная школа" Селивановского района Владимирской области</t>
  </si>
  <si>
    <t>по МОУ "Малышевская средняя общеобразовательная школа" Селивановского района Владимирской области</t>
  </si>
  <si>
    <t>по МОУ Волосатовская средняя общеобразовательная школа Селивановского района Владимирской области</t>
  </si>
  <si>
    <t>по МОУ Новлянская средняя общеобразовательная школа Селивановского района Владимирской области</t>
  </si>
  <si>
    <t>по МОУ "Красногорбатская основная общеобразовательная школа" Селивановского района Владимирской области</t>
  </si>
  <si>
    <t>по МОУ "Губинская начальная общеобразовательная школа" Селивановского района Владимирской области</t>
  </si>
  <si>
    <t>по МОУ "Копнинская начальная общеобразовательная школа" Селивановского района Владимирской области</t>
  </si>
  <si>
    <t>по МБОУ "Красноушенская начальная общеобразовательная школа" Селивановского района Владимирской области</t>
  </si>
  <si>
    <t>по общеобразовательным учреждениям управления образования Селивановского района Владимирской области</t>
  </si>
  <si>
    <t>по учреждениям дополнительного образования управления образования Селивановского района Владимирской области</t>
  </si>
  <si>
    <t>по МОУ ДОД "Центр внешкольной работы" Селивановского района Владимирской области</t>
  </si>
  <si>
    <t>по МУ "Центр бухгалтерского учета и методической работы системы образования" Селивановского района Владимирской области</t>
  </si>
  <si>
    <t>по МУ "Центр хозяйственного обслуживания системы образования" Селивановского района Владимирской области</t>
  </si>
  <si>
    <t>Сводная оценка выполнения муниципального задания на оказание  муниципальных  услуг</t>
  </si>
  <si>
    <t>Сведения по оценке выполнения муниципального задания на оказание муниципальных услуг по МДОУ Детский сад № 1 "Солнышко" общеразвивающего вида с приоритетным осуществлением деятельности по художественно-эстетическому направлению развития детей пгт.Красная Горбатка Селивановского района Владимирской области</t>
  </si>
  <si>
    <t>Сведения по оценке выполнения муниципального задания на оказание муниципальных услуг</t>
  </si>
  <si>
    <r>
      <t>2. Удельный вес обучающихся, принявших участие в муниципальных региональных, всероссийских конкурсах, смотрах, фестивалях, выставках, соревнованиях, спортивно-массовых мероприятиях (</t>
    </r>
    <r>
      <rPr>
        <b/>
        <sz val="10"/>
        <rFont val="Times New Roman"/>
        <family val="1"/>
      </rPr>
      <t>от общего числа обучающихся</t>
    </r>
    <r>
      <rPr>
        <sz val="10"/>
        <rFont val="Times New Roman"/>
        <family val="1"/>
      </rPr>
      <t>)</t>
    </r>
  </si>
  <si>
    <r>
      <t>3. Удельный вес обучающихся, ставших победителями и призерами региональных и всероссийских конкурсов, смотров, фестивалей, соревнований, спортивно-массовых мероприятий (</t>
    </r>
    <r>
      <rPr>
        <b/>
        <sz val="10"/>
        <rFont val="Times New Roman"/>
        <family val="1"/>
      </rPr>
      <t>от общего числа обучающихся</t>
    </r>
    <r>
      <rPr>
        <sz val="10"/>
        <rFont val="Times New Roman"/>
        <family val="1"/>
      </rPr>
      <t>)</t>
    </r>
  </si>
  <si>
    <t xml:space="preserve">                </t>
  </si>
  <si>
    <t xml:space="preserve"> за 1 полугодие 2015  </t>
  </si>
  <si>
    <t xml:space="preserve"> за 1 полугодие 2015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</si>
</sst>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00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80" fontId="1" fillId="0" borderId="1" xfId="0" applyNumberFormat="1" applyFont="1" applyBorder="1" applyAlignment="1">
      <alignment horizontal="center" vertical="top" wrapText="1"/>
    </xf>
    <xf numFmtId="180" fontId="1" fillId="0" borderId="1" xfId="0" applyNumberFormat="1" applyFont="1" applyFill="1" applyBorder="1" applyAlignment="1">
      <alignment horizontal="center" vertical="top" wrapText="1"/>
    </xf>
    <xf numFmtId="10" fontId="1" fillId="0" borderId="0" xfId="0" applyNumberFormat="1" applyFont="1" applyAlignment="1">
      <alignment/>
    </xf>
    <xf numFmtId="18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180" fontId="3" fillId="0" borderId="1" xfId="0" applyNumberFormat="1" applyFont="1" applyFill="1" applyBorder="1" applyAlignment="1">
      <alignment horizontal="center" vertical="top" wrapText="1"/>
    </xf>
    <xf numFmtId="181" fontId="3" fillId="0" borderId="1" xfId="0" applyNumberFormat="1" applyFont="1" applyFill="1" applyBorder="1" applyAlignment="1">
      <alignment horizontal="center" vertical="top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80" fontId="3" fillId="2" borderId="1" xfId="0" applyNumberFormat="1" applyFont="1" applyFill="1" applyBorder="1" applyAlignment="1">
      <alignment horizontal="center" vertical="top" wrapText="1"/>
    </xf>
    <xf numFmtId="180" fontId="1" fillId="2" borderId="3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80" fontId="6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80" fontId="6" fillId="3" borderId="1" xfId="0" applyNumberFormat="1" applyFont="1" applyFill="1" applyBorder="1" applyAlignment="1">
      <alignment horizontal="center"/>
    </xf>
    <xf numFmtId="180" fontId="2" fillId="3" borderId="1" xfId="0" applyNumberFormat="1" applyFont="1" applyFill="1" applyBorder="1" applyAlignment="1">
      <alignment horizontal="center"/>
    </xf>
    <xf numFmtId="181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80" fontId="3" fillId="0" borderId="1" xfId="0" applyNumberFormat="1" applyFont="1" applyFill="1" applyBorder="1" applyAlignment="1">
      <alignment horizontal="left" vertical="top" wrapText="1"/>
    </xf>
    <xf numFmtId="181" fontId="3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justify" wrapText="1"/>
    </xf>
    <xf numFmtId="180" fontId="1" fillId="0" borderId="1" xfId="0" applyNumberFormat="1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left" vertical="top" wrapText="1"/>
    </xf>
    <xf numFmtId="181" fontId="1" fillId="0" borderId="1" xfId="0" applyNumberFormat="1" applyFont="1" applyBorder="1" applyAlignment="1">
      <alignment horizontal="center" vertical="top" wrapText="1"/>
    </xf>
    <xf numFmtId="180" fontId="1" fillId="0" borderId="3" xfId="0" applyNumberFormat="1" applyFont="1" applyBorder="1" applyAlignment="1">
      <alignment horizontal="center" vertical="top" wrapText="1"/>
    </xf>
    <xf numFmtId="181" fontId="1" fillId="0" borderId="4" xfId="0" applyNumberFormat="1" applyFont="1" applyBorder="1" applyAlignment="1">
      <alignment horizontal="center" vertical="top" wrapText="1"/>
    </xf>
    <xf numFmtId="181" fontId="1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80" fontId="1" fillId="0" borderId="5" xfId="0" applyNumberFormat="1" applyFont="1" applyBorder="1" applyAlignment="1">
      <alignment horizontal="center" vertical="top" wrapText="1"/>
    </xf>
    <xf numFmtId="180" fontId="3" fillId="2" borderId="6" xfId="0" applyNumberFormat="1" applyFont="1" applyFill="1" applyBorder="1" applyAlignment="1">
      <alignment horizontal="center" vertical="top" wrapText="1"/>
    </xf>
    <xf numFmtId="180" fontId="3" fillId="2" borderId="5" xfId="0" applyNumberFormat="1" applyFont="1" applyFill="1" applyBorder="1" applyAlignment="1">
      <alignment horizontal="center" vertical="top" wrapText="1"/>
    </xf>
    <xf numFmtId="180" fontId="3" fillId="2" borderId="3" xfId="0" applyNumberFormat="1" applyFont="1" applyFill="1" applyBorder="1" applyAlignment="1">
      <alignment horizontal="center" vertical="top" wrapText="1"/>
    </xf>
    <xf numFmtId="180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9" fontId="1" fillId="0" borderId="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180" fontId="6" fillId="0" borderId="1" xfId="0" applyNumberFormat="1" applyFont="1" applyBorder="1" applyAlignment="1">
      <alignment horizontal="center" vertical="top" wrapText="1"/>
    </xf>
    <xf numFmtId="180" fontId="1" fillId="0" borderId="4" xfId="0" applyNumberFormat="1" applyFont="1" applyBorder="1" applyAlignment="1">
      <alignment horizontal="center" vertical="top" wrapText="1"/>
    </xf>
    <xf numFmtId="180" fontId="7" fillId="0" borderId="1" xfId="0" applyNumberFormat="1" applyFont="1" applyBorder="1" applyAlignment="1">
      <alignment horizontal="center" vertical="center" wrapText="1"/>
    </xf>
    <xf numFmtId="180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80" fontId="1" fillId="2" borderId="1" xfId="0" applyNumberFormat="1" applyFont="1" applyFill="1" applyBorder="1" applyAlignment="1">
      <alignment horizontal="center" vertical="top" wrapText="1"/>
    </xf>
    <xf numFmtId="181" fontId="6" fillId="3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/>
    </xf>
    <xf numFmtId="180" fontId="1" fillId="0" borderId="0" xfId="0" applyNumberFormat="1" applyFont="1" applyAlignment="1">
      <alignment horizontal="right"/>
    </xf>
    <xf numFmtId="181" fontId="3" fillId="4" borderId="1" xfId="0" applyNumberFormat="1" applyFont="1" applyFill="1" applyBorder="1" applyAlignment="1">
      <alignment horizontal="center" vertical="top" wrapText="1"/>
    </xf>
    <xf numFmtId="181" fontId="1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80" fontId="1" fillId="5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0" fontId="6" fillId="3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 horizontal="center" vertical="top" wrapText="1"/>
    </xf>
    <xf numFmtId="181" fontId="3" fillId="5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181" fontId="3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80" fontId="4" fillId="0" borderId="2" xfId="0" applyNumberFormat="1" applyFont="1" applyFill="1" applyBorder="1" applyAlignment="1">
      <alignment horizontal="left" vertical="center" wrapText="1"/>
    </xf>
    <xf numFmtId="180" fontId="4" fillId="0" borderId="6" xfId="0" applyNumberFormat="1" applyFont="1" applyFill="1" applyBorder="1" applyAlignment="1">
      <alignment horizontal="left" vertical="center" wrapText="1"/>
    </xf>
    <xf numFmtId="180" fontId="4" fillId="0" borderId="7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left"/>
    </xf>
    <xf numFmtId="180" fontId="6" fillId="0" borderId="2" xfId="0" applyNumberFormat="1" applyFont="1" applyBorder="1" applyAlignment="1">
      <alignment horizontal="left" vertical="top" wrapText="1"/>
    </xf>
    <xf numFmtId="180" fontId="6" fillId="0" borderId="6" xfId="0" applyNumberFormat="1" applyFont="1" applyBorder="1" applyAlignment="1">
      <alignment horizontal="left" vertical="top" wrapText="1"/>
    </xf>
    <xf numFmtId="180" fontId="6" fillId="0" borderId="7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R28"/>
  <sheetViews>
    <sheetView workbookViewId="0" topLeftCell="A16">
      <selection activeCell="B22" sqref="B22"/>
    </sheetView>
  </sheetViews>
  <sheetFormatPr defaultColWidth="9.140625" defaultRowHeight="12.75"/>
  <cols>
    <col min="1" max="1" width="4.8515625" style="1" customWidth="1"/>
    <col min="2" max="2" width="8.28125" style="3" customWidth="1"/>
    <col min="3" max="3" width="8.00390625" style="3" customWidth="1"/>
    <col min="4" max="4" width="7.7109375" style="3" customWidth="1"/>
    <col min="5" max="5" width="20.00390625" style="3" customWidth="1"/>
    <col min="6" max="6" width="6.57421875" style="3" customWidth="1"/>
    <col min="7" max="8" width="6.8515625" style="3" customWidth="1"/>
    <col min="9" max="9" width="7.7109375" style="3" customWidth="1"/>
    <col min="10" max="10" width="32.28125" style="3" customWidth="1"/>
    <col min="11" max="11" width="7.140625" style="3" customWidth="1"/>
    <col min="12" max="12" width="6.8515625" style="3" customWidth="1"/>
    <col min="13" max="13" width="8.140625" style="3" customWidth="1"/>
    <col min="14" max="14" width="7.421875" style="3" customWidth="1"/>
    <col min="15" max="15" width="8.8515625" style="3" customWidth="1"/>
    <col min="16" max="16384" width="9.140625" style="3" customWidth="1"/>
  </cols>
  <sheetData>
    <row r="1" spans="2:15" ht="18.75" customHeight="1">
      <c r="B1" s="88" t="s">
        <v>181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167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187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 customHeight="1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51.75" customHeight="1">
      <c r="A6" s="95"/>
      <c r="B6" s="105" t="s">
        <v>29</v>
      </c>
      <c r="C6" s="106"/>
      <c r="D6" s="107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25.5" customHeight="1">
      <c r="A7" s="95"/>
      <c r="B7" s="100" t="s">
        <v>5</v>
      </c>
      <c r="C7" s="100" t="s">
        <v>6</v>
      </c>
      <c r="D7" s="100" t="s">
        <v>7</v>
      </c>
      <c r="E7" s="4" t="s">
        <v>8</v>
      </c>
      <c r="F7" s="104" t="s">
        <v>9</v>
      </c>
      <c r="G7" s="104" t="s">
        <v>10</v>
      </c>
      <c r="H7" s="104" t="s">
        <v>11</v>
      </c>
      <c r="I7" s="5" t="s">
        <v>12</v>
      </c>
      <c r="J7" s="4" t="s">
        <v>8</v>
      </c>
      <c r="K7" s="100" t="s">
        <v>13</v>
      </c>
      <c r="L7" s="100" t="s">
        <v>14</v>
      </c>
      <c r="M7" s="100" t="s">
        <v>15</v>
      </c>
      <c r="N7" s="4" t="s">
        <v>16</v>
      </c>
      <c r="O7" s="95"/>
    </row>
    <row r="8" spans="1:15" ht="46.5" customHeight="1" hidden="1">
      <c r="A8" s="96"/>
      <c r="B8" s="100"/>
      <c r="C8" s="100"/>
      <c r="D8" s="100"/>
      <c r="E8" s="4"/>
      <c r="F8" s="104"/>
      <c r="G8" s="104"/>
      <c r="H8" s="104"/>
      <c r="I8" s="6"/>
      <c r="J8" s="4"/>
      <c r="K8" s="100"/>
      <c r="L8" s="100"/>
      <c r="M8" s="100"/>
      <c r="N8" s="4"/>
      <c r="O8" s="96"/>
    </row>
    <row r="9" spans="1:15" ht="15" customHeight="1">
      <c r="A9" s="7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32">
        <v>7</v>
      </c>
      <c r="H9" s="5">
        <v>8</v>
      </c>
      <c r="I9" s="8">
        <v>9</v>
      </c>
      <c r="J9" s="4">
        <v>10</v>
      </c>
      <c r="K9" s="4">
        <v>11</v>
      </c>
      <c r="L9" s="33">
        <v>12</v>
      </c>
      <c r="M9" s="4">
        <v>13</v>
      </c>
      <c r="N9" s="4">
        <v>14</v>
      </c>
      <c r="O9" s="4">
        <v>15</v>
      </c>
    </row>
    <row r="10" spans="1:18" ht="19.5" customHeight="1">
      <c r="A10" s="73" t="s">
        <v>17</v>
      </c>
      <c r="B10" s="76"/>
      <c r="C10" s="10"/>
      <c r="D10" s="12"/>
      <c r="E10" s="101" t="s">
        <v>18</v>
      </c>
      <c r="F10" s="102"/>
      <c r="G10" s="102"/>
      <c r="H10" s="102"/>
      <c r="I10" s="102"/>
      <c r="J10" s="102"/>
      <c r="K10" s="102"/>
      <c r="L10" s="102"/>
      <c r="M10" s="102"/>
      <c r="N10" s="103"/>
      <c r="O10" s="13"/>
      <c r="R10" s="14"/>
    </row>
    <row r="11" spans="1:18" ht="75" customHeight="1">
      <c r="A11" s="73" t="s">
        <v>23</v>
      </c>
      <c r="B11" s="79"/>
      <c r="C11" s="10"/>
      <c r="D11" s="12"/>
      <c r="E11" s="35" t="s">
        <v>45</v>
      </c>
      <c r="F11" s="16">
        <f>1!F11+2!F11+3!F11+4!F11+6!F11+'10'!F11+'12'!F11+'15'!F11</f>
        <v>613</v>
      </c>
      <c r="G11" s="34">
        <f>1!G11+2!G11+3!G11+4!G11+6!G11+'10'!G11+'12'!G11+'15'!G11</f>
        <v>642</v>
      </c>
      <c r="H11" s="12">
        <f>G11/F11</f>
        <v>1.0473083197389885</v>
      </c>
      <c r="I11" s="17" t="s">
        <v>21</v>
      </c>
      <c r="J11" s="15" t="s">
        <v>56</v>
      </c>
      <c r="K11" s="18">
        <f>(1!K11+2!K11+3!K11+4!K11+6!K11+'10'!K11+'12'!K11+'15'!K11)/8</f>
        <v>86.25</v>
      </c>
      <c r="L11" s="18">
        <f>(1!L11+2!L11+3!L11+4!L11+6!L11+'10'!L11+'12'!L11+'15'!L11)/8</f>
        <v>87.5</v>
      </c>
      <c r="M11" s="12">
        <f aca="true" t="shared" si="0" ref="M11:M19">L11/K11</f>
        <v>1.0144927536231885</v>
      </c>
      <c r="N11" s="18" t="s">
        <v>21</v>
      </c>
      <c r="O11" s="13"/>
      <c r="R11" s="14"/>
    </row>
    <row r="12" spans="1:18" ht="41.25" customHeight="1">
      <c r="A12" s="73" t="s">
        <v>139</v>
      </c>
      <c r="B12" s="76"/>
      <c r="C12" s="11"/>
      <c r="D12" s="12"/>
      <c r="E12" s="35" t="s">
        <v>19</v>
      </c>
      <c r="F12" s="16">
        <f>1!F12+2!F12+3!F12+4!F12+6!F12+'10'!F12+'12'!F12+'15'!F12</f>
        <v>102984</v>
      </c>
      <c r="G12" s="34">
        <f>1!G12+2!G12+3!G12+4!G12+6!G12+'10'!G12+'12'!G12+'15'!G12</f>
        <v>55315</v>
      </c>
      <c r="H12" s="12">
        <f>G12/F12</f>
        <v>0.5371222714208033</v>
      </c>
      <c r="I12" s="82" t="s">
        <v>21</v>
      </c>
      <c r="J12" s="15" t="s">
        <v>27</v>
      </c>
      <c r="K12" s="18">
        <f>(1!K12+2!K12+3!K12+4!K12+6!K12+'10'!K12+'12'!K12+'15'!K12)/8</f>
        <v>91</v>
      </c>
      <c r="L12" s="18">
        <f>(1!L12+2!L12+3!L12+4!L12+6!L12+'10'!L12+'12'!L12+'15'!L12)/8</f>
        <v>93.5</v>
      </c>
      <c r="M12" s="12">
        <f t="shared" si="0"/>
        <v>1.0274725274725274</v>
      </c>
      <c r="N12" s="18" t="s">
        <v>21</v>
      </c>
      <c r="O12" s="13"/>
      <c r="R12" s="14"/>
    </row>
    <row r="13" spans="1:18" ht="51.75" customHeight="1">
      <c r="A13" s="73" t="s">
        <v>159</v>
      </c>
      <c r="B13" s="76"/>
      <c r="C13" s="11"/>
      <c r="D13" s="12"/>
      <c r="E13" s="15"/>
      <c r="F13" s="16"/>
      <c r="G13" s="16"/>
      <c r="H13" s="12"/>
      <c r="I13" s="17"/>
      <c r="J13" s="15" t="s">
        <v>57</v>
      </c>
      <c r="K13" s="18">
        <f>(1!K13+2!K13+3!K13+4!K13+6!K13+'10'!K13+'12'!K13+'15'!K13)/8</f>
        <v>1.2125</v>
      </c>
      <c r="L13" s="18">
        <f>(1!L13+2!L13+3!L13+4!L13+6!L13+'10'!L13+'12'!L13+'15'!L13)/8</f>
        <v>1.5625</v>
      </c>
      <c r="M13" s="12">
        <f t="shared" si="0"/>
        <v>1.288659793814433</v>
      </c>
      <c r="N13" s="18" t="s">
        <v>21</v>
      </c>
      <c r="O13" s="13"/>
      <c r="R13" s="14"/>
    </row>
    <row r="14" spans="1:18" ht="26.25" customHeight="1">
      <c r="A14" s="9"/>
      <c r="B14" s="10"/>
      <c r="C14" s="11"/>
      <c r="D14" s="12"/>
      <c r="E14" s="15"/>
      <c r="F14" s="16"/>
      <c r="G14" s="16"/>
      <c r="H14" s="12"/>
      <c r="I14" s="17"/>
      <c r="J14" s="15" t="s">
        <v>28</v>
      </c>
      <c r="K14" s="18">
        <f>(1!K14+2!K14+3!K14+4!K14+6!K14+'10'!K14+'12'!K14+'15'!K14)/8</f>
        <v>100</v>
      </c>
      <c r="L14" s="18">
        <f>(1!L14+2!L14+3!L14+4!L14+6!L14+'10'!L14+'12'!L14+'15'!L14)/8</f>
        <v>100</v>
      </c>
      <c r="M14" s="12">
        <f t="shared" si="0"/>
        <v>1</v>
      </c>
      <c r="N14" s="18" t="s">
        <v>21</v>
      </c>
      <c r="O14" s="13"/>
      <c r="R14" s="14"/>
    </row>
    <row r="15" spans="1:18" ht="41.25" customHeight="1">
      <c r="A15" s="9"/>
      <c r="B15" s="10"/>
      <c r="C15" s="11"/>
      <c r="D15" s="12"/>
      <c r="E15" s="15"/>
      <c r="F15" s="16"/>
      <c r="G15" s="16"/>
      <c r="H15" s="12"/>
      <c r="I15" s="17"/>
      <c r="J15" s="15" t="s">
        <v>58</v>
      </c>
      <c r="K15" s="18">
        <f>(1!K15+2!K15+3!K15+4!K15+6!K15+'10'!K15+'12'!K15+'15'!K15)/8</f>
        <v>95.625</v>
      </c>
      <c r="L15" s="18">
        <f>(1!L15+2!L15+3!L15+4!L15+6!L15+'10'!L15+'12'!L15+'15'!L15)/8</f>
        <v>96.3</v>
      </c>
      <c r="M15" s="12">
        <f t="shared" si="0"/>
        <v>1.0070588235294118</v>
      </c>
      <c r="N15" s="18" t="s">
        <v>21</v>
      </c>
      <c r="O15" s="13"/>
      <c r="R15" s="14"/>
    </row>
    <row r="16" spans="1:18" ht="66" customHeight="1">
      <c r="A16" s="9"/>
      <c r="B16" s="10"/>
      <c r="C16" s="11"/>
      <c r="D16" s="12"/>
      <c r="E16" s="19"/>
      <c r="F16" s="16"/>
      <c r="G16" s="16"/>
      <c r="H16" s="16"/>
      <c r="I16" s="17"/>
      <c r="J16" s="15" t="s">
        <v>59</v>
      </c>
      <c r="K16" s="18">
        <f>(1!K16+2!K16+3!K16+4!K16+6!K16+'10'!K16+'12'!K16+'15'!K16)/8</f>
        <v>50</v>
      </c>
      <c r="L16" s="18">
        <f>(1!L16+2!L16+3!L16+4!L16+6!L16+'10'!L16+'12'!L16+'15'!L16)/8</f>
        <v>50</v>
      </c>
      <c r="M16" s="12">
        <f t="shared" si="0"/>
        <v>1</v>
      </c>
      <c r="N16" s="18" t="s">
        <v>21</v>
      </c>
      <c r="O16" s="13"/>
      <c r="R16" s="14"/>
    </row>
    <row r="17" spans="1:18" ht="56.25" customHeight="1">
      <c r="A17" s="9"/>
      <c r="B17" s="10"/>
      <c r="C17" s="11"/>
      <c r="D17" s="12"/>
      <c r="E17" s="19"/>
      <c r="F17" s="16"/>
      <c r="G17" s="16"/>
      <c r="H17" s="16"/>
      <c r="I17" s="17"/>
      <c r="J17" s="15" t="s">
        <v>60</v>
      </c>
      <c r="K17" s="18">
        <f>(1!K17+2!K17+3!K17+4!K17+6!K17+'10'!K17+'12'!K17+'15'!K17)/8</f>
        <v>100</v>
      </c>
      <c r="L17" s="18">
        <f>(1!L17+2!L17+3!L17+4!L17+6!L17+'10'!L17+'12'!L17+'15'!L17)/8</f>
        <v>100</v>
      </c>
      <c r="M17" s="12">
        <f>L17/K17</f>
        <v>1</v>
      </c>
      <c r="N17" s="18" t="s">
        <v>21</v>
      </c>
      <c r="O17" s="13"/>
      <c r="R17" s="14"/>
    </row>
    <row r="18" spans="1:18" ht="78" customHeight="1">
      <c r="A18" s="9"/>
      <c r="B18" s="10"/>
      <c r="C18" s="11"/>
      <c r="D18" s="12"/>
      <c r="E18" s="19"/>
      <c r="F18" s="16"/>
      <c r="G18" s="16"/>
      <c r="H18" s="16"/>
      <c r="I18" s="17"/>
      <c r="J18" s="15" t="s">
        <v>61</v>
      </c>
      <c r="K18" s="18">
        <f>(1!K18+2!K18+3!K18+4!K18+6!K18+'10'!K18+'12'!K18+'15'!K18)/8</f>
        <v>100</v>
      </c>
      <c r="L18" s="18">
        <f>(1!L18+2!L18+3!L18+4!L18+6!L18+'10'!L18+'12'!L18+'15'!L18)/8</f>
        <v>100</v>
      </c>
      <c r="M18" s="12">
        <f>L18/K18</f>
        <v>1</v>
      </c>
      <c r="N18" s="18" t="s">
        <v>21</v>
      </c>
      <c r="O18" s="13"/>
      <c r="R18" s="14"/>
    </row>
    <row r="19" spans="1:18" ht="65.25" customHeight="1">
      <c r="A19" s="9"/>
      <c r="B19" s="10"/>
      <c r="C19" s="11"/>
      <c r="D19" s="12"/>
      <c r="E19" s="19"/>
      <c r="F19" s="16"/>
      <c r="G19" s="16"/>
      <c r="H19" s="16"/>
      <c r="I19" s="17"/>
      <c r="J19" s="15" t="s">
        <v>62</v>
      </c>
      <c r="K19" s="18">
        <f>(1!K19+2!K19+3!K19+4!K19+6!K19+'10'!K19+'12'!K19+'15'!K19)/8</f>
        <v>95.875</v>
      </c>
      <c r="L19" s="18">
        <f>(1!L19+2!L19+3!L19+4!L19+6!L19+'10'!L19+'12'!L19+'15'!L19)/8</f>
        <v>98.3125</v>
      </c>
      <c r="M19" s="12">
        <f t="shared" si="0"/>
        <v>1.0254237288135593</v>
      </c>
      <c r="N19" s="18" t="s">
        <v>21</v>
      </c>
      <c r="O19" s="13"/>
      <c r="R19" s="14"/>
    </row>
    <row r="20" spans="1:18" ht="19.5" customHeight="1">
      <c r="A20" s="9"/>
      <c r="B20" s="10"/>
      <c r="C20" s="11"/>
      <c r="D20" s="12"/>
      <c r="E20" s="20" t="s">
        <v>20</v>
      </c>
      <c r="F20" s="21" t="s">
        <v>21</v>
      </c>
      <c r="G20" s="21" t="s">
        <v>21</v>
      </c>
      <c r="H20" s="21" t="s">
        <v>21</v>
      </c>
      <c r="I20" s="22">
        <f>(H11+H12)/2</f>
        <v>0.7922152955798959</v>
      </c>
      <c r="J20" s="20" t="s">
        <v>22</v>
      </c>
      <c r="K20" s="21" t="s">
        <v>21</v>
      </c>
      <c r="L20" s="21" t="s">
        <v>21</v>
      </c>
      <c r="M20" s="21" t="s">
        <v>21</v>
      </c>
      <c r="N20" s="22">
        <f>(SUM(M11:M19)/9)</f>
        <v>1.0403452919170133</v>
      </c>
      <c r="O20" s="23"/>
      <c r="R20" s="14"/>
    </row>
    <row r="21" spans="1:15" s="67" customFormat="1" ht="21.75" customHeight="1">
      <c r="A21" s="66"/>
      <c r="B21" s="62">
        <f>1!B21+2!B21+3!B21+4!B21+6!B21+'10'!B21+'12'!B21+'15'!B21</f>
        <v>26112.7</v>
      </c>
      <c r="C21" s="61">
        <f>1!C21+2!C21+3!C21+4!C21+6!C21+'10'!C21+'12'!C21+'15'!C21</f>
        <v>26096.3</v>
      </c>
      <c r="D21" s="26">
        <f>C21/B21</f>
        <v>0.9993719531109383</v>
      </c>
      <c r="E21" s="27" t="s">
        <v>24</v>
      </c>
      <c r="F21" s="62"/>
      <c r="G21" s="62"/>
      <c r="H21" s="62"/>
      <c r="I21" s="28">
        <f>I20</f>
        <v>0.7922152955798959</v>
      </c>
      <c r="J21" s="29" t="s">
        <v>25</v>
      </c>
      <c r="K21" s="28"/>
      <c r="L21" s="28"/>
      <c r="M21" s="28"/>
      <c r="N21" s="28">
        <f>N20</f>
        <v>1.0403452919170133</v>
      </c>
      <c r="O21" s="28">
        <f>(D21+I21+N21)/3</f>
        <v>0.9439775135359492</v>
      </c>
    </row>
    <row r="22" spans="11:14" ht="12.75">
      <c r="K22" s="30"/>
      <c r="L22" s="30"/>
      <c r="M22" s="30"/>
      <c r="N22" s="30"/>
    </row>
    <row r="23" spans="2:14" ht="12.75">
      <c r="B23" s="90" t="s">
        <v>55</v>
      </c>
      <c r="C23" s="91"/>
      <c r="D23" s="91"/>
      <c r="E23" s="91"/>
      <c r="G23" s="54"/>
      <c r="J23" s="54" t="s">
        <v>142</v>
      </c>
      <c r="K23" s="30"/>
      <c r="L23" s="30"/>
      <c r="M23" s="30"/>
      <c r="N23" s="30"/>
    </row>
    <row r="24" spans="4:11" ht="12.75">
      <c r="D24" s="31"/>
      <c r="E24" s="63"/>
      <c r="G24" s="54"/>
      <c r="J24" s="54"/>
      <c r="K24" s="30"/>
    </row>
    <row r="25" spans="2:10" ht="12.75">
      <c r="B25" s="92" t="s">
        <v>150</v>
      </c>
      <c r="C25" s="93"/>
      <c r="D25" s="93"/>
      <c r="E25" s="93"/>
      <c r="G25" s="54"/>
      <c r="J25" s="54" t="s">
        <v>143</v>
      </c>
    </row>
    <row r="28" ht="12.75">
      <c r="B28" s="83" t="s">
        <v>153</v>
      </c>
    </row>
  </sheetData>
  <mergeCells count="22">
    <mergeCell ref="O5:O8"/>
    <mergeCell ref="B6:D6"/>
    <mergeCell ref="E6:I6"/>
    <mergeCell ref="J6:N6"/>
    <mergeCell ref="B7:B8"/>
    <mergeCell ref="C7:C8"/>
    <mergeCell ref="D7:D8"/>
    <mergeCell ref="F7:F8"/>
    <mergeCell ref="B23:E23"/>
    <mergeCell ref="B25:E25"/>
    <mergeCell ref="A5:A8"/>
    <mergeCell ref="B5:N5"/>
    <mergeCell ref="M7:M8"/>
    <mergeCell ref="E10:N10"/>
    <mergeCell ref="G7:G8"/>
    <mergeCell ref="H7:H8"/>
    <mergeCell ref="K7:K8"/>
    <mergeCell ref="L7:L8"/>
    <mergeCell ref="B4:O4"/>
    <mergeCell ref="B1:N1"/>
    <mergeCell ref="B2:N2"/>
    <mergeCell ref="E3:J3"/>
  </mergeCells>
  <printOptions/>
  <pageMargins left="0.23" right="0.17" top="0.46" bottom="0.28" header="0.5" footer="0.5"/>
  <pageSetup horizontalDpi="600" verticalDpi="600" orientation="landscape" paperSize="9" scale="9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R57"/>
  <sheetViews>
    <sheetView workbookViewId="0" topLeftCell="A1">
      <selection activeCell="L14" sqref="L14"/>
    </sheetView>
  </sheetViews>
  <sheetFormatPr defaultColWidth="9.140625" defaultRowHeight="12.75"/>
  <cols>
    <col min="1" max="1" width="4.28125" style="1" customWidth="1"/>
    <col min="2" max="2" width="7.28125" style="3" customWidth="1"/>
    <col min="3" max="3" width="7.421875" style="3" customWidth="1"/>
    <col min="4" max="4" width="7.28125" style="3" customWidth="1"/>
    <col min="5" max="5" width="27.140625" style="3" customWidth="1"/>
    <col min="6" max="6" width="6.421875" style="3" customWidth="1"/>
    <col min="7" max="7" width="5.7109375" style="3" customWidth="1"/>
    <col min="8" max="8" width="6.8515625" style="3" customWidth="1"/>
    <col min="9" max="9" width="7.7109375" style="3" customWidth="1"/>
    <col min="10" max="10" width="38.00390625" style="3" customWidth="1"/>
    <col min="11" max="11" width="5.421875" style="3" customWidth="1"/>
    <col min="12" max="12" width="5.8515625" style="3" customWidth="1"/>
    <col min="13" max="13" width="7.28125" style="3" customWidth="1"/>
    <col min="14" max="14" width="7.57421875" style="3" customWidth="1"/>
    <col min="15" max="15" width="8.00390625" style="3" customWidth="1"/>
    <col min="16" max="16384" width="9.140625" style="3" customWidth="1"/>
  </cols>
  <sheetData>
    <row r="1" ht="12.75"/>
    <row r="2" spans="2:15" ht="14.25">
      <c r="B2" s="88" t="s">
        <v>181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88" t="s">
        <v>176</v>
      </c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2"/>
    </row>
    <row r="4" spans="2:15" ht="14.25">
      <c r="B4" s="2"/>
      <c r="C4" s="2"/>
      <c r="D4" s="2"/>
      <c r="E4" s="88" t="s">
        <v>188</v>
      </c>
      <c r="F4" s="88"/>
      <c r="G4" s="88"/>
      <c r="H4" s="88"/>
      <c r="I4" s="88"/>
      <c r="J4" s="89"/>
      <c r="K4" s="2"/>
      <c r="L4" s="2"/>
      <c r="M4" s="2"/>
      <c r="N4" s="2"/>
      <c r="O4" s="2"/>
    </row>
    <row r="5" spans="2:15" ht="12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 customHeight="1">
      <c r="A6" s="94" t="s">
        <v>0</v>
      </c>
      <c r="B6" s="97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4" t="s">
        <v>2</v>
      </c>
    </row>
    <row r="7" spans="1:15" ht="73.5" customHeight="1">
      <c r="A7" s="95"/>
      <c r="B7" s="105" t="s">
        <v>36</v>
      </c>
      <c r="C7" s="106"/>
      <c r="D7" s="107"/>
      <c r="E7" s="108" t="s">
        <v>3</v>
      </c>
      <c r="F7" s="109"/>
      <c r="G7" s="109"/>
      <c r="H7" s="109"/>
      <c r="I7" s="84"/>
      <c r="J7" s="108" t="s">
        <v>4</v>
      </c>
      <c r="K7" s="109"/>
      <c r="L7" s="109"/>
      <c r="M7" s="109"/>
      <c r="N7" s="84"/>
      <c r="O7" s="95"/>
    </row>
    <row r="8" spans="1:15" ht="25.5" customHeight="1">
      <c r="A8" s="95"/>
      <c r="B8" s="100" t="s">
        <v>5</v>
      </c>
      <c r="C8" s="100" t="s">
        <v>6</v>
      </c>
      <c r="D8" s="100" t="s">
        <v>7</v>
      </c>
      <c r="E8" s="4" t="s">
        <v>8</v>
      </c>
      <c r="F8" s="104" t="s">
        <v>9</v>
      </c>
      <c r="G8" s="104" t="s">
        <v>10</v>
      </c>
      <c r="H8" s="104" t="s">
        <v>11</v>
      </c>
      <c r="I8" s="5" t="s">
        <v>12</v>
      </c>
      <c r="J8" s="4" t="s">
        <v>8</v>
      </c>
      <c r="K8" s="100" t="s">
        <v>13</v>
      </c>
      <c r="L8" s="100" t="s">
        <v>14</v>
      </c>
      <c r="M8" s="100" t="s">
        <v>15</v>
      </c>
      <c r="N8" s="4" t="s">
        <v>16</v>
      </c>
      <c r="O8" s="95"/>
    </row>
    <row r="9" spans="1:15" ht="46.5" customHeight="1" hidden="1">
      <c r="A9" s="96"/>
      <c r="B9" s="100"/>
      <c r="C9" s="100"/>
      <c r="D9" s="100"/>
      <c r="E9" s="4"/>
      <c r="F9" s="104"/>
      <c r="G9" s="104"/>
      <c r="H9" s="104"/>
      <c r="I9" s="6"/>
      <c r="J9" s="4"/>
      <c r="K9" s="100"/>
      <c r="L9" s="100"/>
      <c r="M9" s="100"/>
      <c r="N9" s="4"/>
      <c r="O9" s="96"/>
    </row>
    <row r="10" spans="1:15" ht="15" customHeight="1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32">
        <v>7</v>
      </c>
      <c r="H10" s="5">
        <v>8</v>
      </c>
      <c r="I10" s="8">
        <v>9</v>
      </c>
      <c r="J10" s="4">
        <v>10</v>
      </c>
      <c r="K10" s="4">
        <v>11</v>
      </c>
      <c r="L10" s="33">
        <v>12</v>
      </c>
      <c r="M10" s="4">
        <v>13</v>
      </c>
      <c r="N10" s="4">
        <v>14</v>
      </c>
      <c r="O10" s="4">
        <v>15</v>
      </c>
    </row>
    <row r="11" spans="1:15" ht="26.25" customHeight="1">
      <c r="A11" s="7"/>
      <c r="B11" s="4"/>
      <c r="C11" s="4"/>
      <c r="D11" s="4"/>
      <c r="E11" s="114" t="s">
        <v>37</v>
      </c>
      <c r="F11" s="115"/>
      <c r="G11" s="115"/>
      <c r="H11" s="115"/>
      <c r="I11" s="115"/>
      <c r="J11" s="115"/>
      <c r="K11" s="115"/>
      <c r="L11" s="115"/>
      <c r="M11" s="115"/>
      <c r="N11" s="116"/>
      <c r="O11" s="4"/>
    </row>
    <row r="12" spans="1:18" ht="51.75" customHeight="1">
      <c r="A12" s="77" t="s">
        <v>17</v>
      </c>
      <c r="B12" s="74"/>
      <c r="C12" s="79"/>
      <c r="D12" s="81"/>
      <c r="E12" s="39" t="s">
        <v>91</v>
      </c>
      <c r="F12" s="4">
        <f>КСШ!F12+МСШ!F12+ВСШ!F12+НСШ!F12+КООШ!F12+ГНОШ!F12+'Кр.Уш.НОШ'!F12+КНОШ!F12</f>
        <v>1382</v>
      </c>
      <c r="G12" s="33">
        <f>КСШ!G12+МСШ!G12+ВСШ!G12+НСШ!G12+КООШ!G12+ГНОШ!G12+'Кр.Уш.НОШ'!G12+КНОШ!G12</f>
        <v>1384</v>
      </c>
      <c r="H12" s="12">
        <f>G12/F12</f>
        <v>1.0014471780028944</v>
      </c>
      <c r="I12" s="12" t="s">
        <v>21</v>
      </c>
      <c r="J12" s="40" t="s">
        <v>106</v>
      </c>
      <c r="K12" s="41">
        <f>(КСШ!K12+МСШ!K12+ВСШ!K12+НСШ!K12+КООШ!K12)/5</f>
        <v>100</v>
      </c>
      <c r="L12" s="44">
        <f>(КСШ!L12+МСШ!L12+ВСШ!L12+НСШ!L12+КООШ!L12)/5</f>
        <v>97.2</v>
      </c>
      <c r="M12" s="12">
        <f aca="true" t="shared" si="0" ref="M12:M23">L12/K12</f>
        <v>0.972</v>
      </c>
      <c r="N12" s="41" t="s">
        <v>21</v>
      </c>
      <c r="O12" s="12"/>
      <c r="R12" s="14"/>
    </row>
    <row r="13" spans="1:18" ht="39.75" customHeight="1">
      <c r="A13" s="77" t="s">
        <v>23</v>
      </c>
      <c r="B13" s="74"/>
      <c r="C13" s="79"/>
      <c r="D13" s="81"/>
      <c r="E13" s="39"/>
      <c r="F13" s="4"/>
      <c r="G13" s="33"/>
      <c r="H13" s="12"/>
      <c r="I13" s="12" t="s">
        <v>21</v>
      </c>
      <c r="J13" s="40" t="s">
        <v>38</v>
      </c>
      <c r="K13" s="41">
        <f>(КСШ!K13+МСШ!K13+ВСШ!K13+НСШ!K13+КООШ!K13)/5</f>
        <v>5.7</v>
      </c>
      <c r="L13" s="44">
        <v>7.7</v>
      </c>
      <c r="M13" s="12">
        <f>L13/K13</f>
        <v>1.3508771929824561</v>
      </c>
      <c r="N13" s="41" t="s">
        <v>21</v>
      </c>
      <c r="O13" s="42"/>
      <c r="R13" s="14"/>
    </row>
    <row r="14" spans="1:18" ht="53.25" customHeight="1">
      <c r="A14" s="73" t="s">
        <v>139</v>
      </c>
      <c r="B14" s="74"/>
      <c r="C14" s="11"/>
      <c r="D14" s="12"/>
      <c r="E14" s="39"/>
      <c r="F14" s="4"/>
      <c r="G14" s="33"/>
      <c r="H14" s="12"/>
      <c r="I14" s="12" t="s">
        <v>21</v>
      </c>
      <c r="J14" s="40" t="s">
        <v>40</v>
      </c>
      <c r="K14" s="41">
        <f>(КСШ!K14+МСШ!K14+ВСШ!K14+НСШ!K14)/4</f>
        <v>4.925</v>
      </c>
      <c r="L14" s="44">
        <v>13.6</v>
      </c>
      <c r="M14" s="12">
        <f>L14/K14</f>
        <v>2.761421319796954</v>
      </c>
      <c r="N14" s="43" t="s">
        <v>21</v>
      </c>
      <c r="O14" s="42"/>
      <c r="R14" s="14"/>
    </row>
    <row r="15" spans="1:18" ht="53.25" customHeight="1">
      <c r="A15" s="73" t="s">
        <v>159</v>
      </c>
      <c r="B15" s="74"/>
      <c r="C15" s="11"/>
      <c r="D15" s="12"/>
      <c r="E15" s="39"/>
      <c r="F15" s="4"/>
      <c r="G15" s="33"/>
      <c r="H15" s="12"/>
      <c r="I15" s="12" t="s">
        <v>21</v>
      </c>
      <c r="J15" s="40" t="s">
        <v>107</v>
      </c>
      <c r="K15" s="41">
        <f>(КСШ!K15+МСШ!K15+ВСШ!K15+НСШ!K15+КООШ!K14)/5</f>
        <v>0</v>
      </c>
      <c r="L15" s="44">
        <f>(КСШ!L15+МСШ!L15+ВСШ!L15+НСШ!L15+КООШ!L14)/5</f>
        <v>0</v>
      </c>
      <c r="M15" s="12">
        <v>0</v>
      </c>
      <c r="N15" s="43" t="s">
        <v>21</v>
      </c>
      <c r="O15" s="42"/>
      <c r="R15" s="14"/>
    </row>
    <row r="16" spans="1:18" ht="27.75" customHeight="1">
      <c r="A16" s="9"/>
      <c r="B16" s="10"/>
      <c r="C16" s="11"/>
      <c r="D16" s="12"/>
      <c r="E16" s="39"/>
      <c r="F16" s="4"/>
      <c r="G16" s="33"/>
      <c r="H16" s="12"/>
      <c r="I16" s="12" t="s">
        <v>21</v>
      </c>
      <c r="J16" s="40" t="s">
        <v>108</v>
      </c>
      <c r="K16" s="41">
        <f>(КСШ!K16+КООШ!K15)/2</f>
        <v>100</v>
      </c>
      <c r="L16" s="44">
        <f>(КСШ!L16+КООШ!L15)/2</f>
        <v>100</v>
      </c>
      <c r="M16" s="12">
        <f t="shared" si="0"/>
        <v>1</v>
      </c>
      <c r="N16" s="43" t="s">
        <v>21</v>
      </c>
      <c r="O16" s="42"/>
      <c r="R16" s="14"/>
    </row>
    <row r="17" spans="1:18" ht="39" customHeight="1">
      <c r="A17" s="9"/>
      <c r="B17" s="10"/>
      <c r="C17" s="11"/>
      <c r="D17" s="12"/>
      <c r="E17" s="39"/>
      <c r="F17" s="4"/>
      <c r="G17" s="33"/>
      <c r="H17" s="12"/>
      <c r="I17" s="12" t="s">
        <v>21</v>
      </c>
      <c r="J17" s="40" t="s">
        <v>109</v>
      </c>
      <c r="K17" s="41">
        <v>100</v>
      </c>
      <c r="L17" s="44">
        <v>100</v>
      </c>
      <c r="M17" s="12">
        <f t="shared" si="0"/>
        <v>1</v>
      </c>
      <c r="N17" s="43" t="s">
        <v>21</v>
      </c>
      <c r="O17" s="42"/>
      <c r="R17" s="14"/>
    </row>
    <row r="18" spans="1:18" ht="39.75" customHeight="1">
      <c r="A18" s="9"/>
      <c r="B18" s="10"/>
      <c r="C18" s="11"/>
      <c r="D18" s="12"/>
      <c r="E18" s="39"/>
      <c r="F18" s="4"/>
      <c r="G18" s="33"/>
      <c r="H18" s="12"/>
      <c r="I18" s="12" t="s">
        <v>21</v>
      </c>
      <c r="J18" s="40" t="s">
        <v>110</v>
      </c>
      <c r="K18" s="41">
        <f>(КСШ!K18+МСШ!K18+ВСШ!K18+НСШ!K18+КООШ!K17)/5</f>
        <v>38.76</v>
      </c>
      <c r="L18" s="44">
        <f>(КСШ!L18+МСШ!L18+ВСШ!L18+НСШ!L18+КООШ!L17)/5</f>
        <v>42.12</v>
      </c>
      <c r="M18" s="12">
        <f t="shared" si="0"/>
        <v>1.0866873065015479</v>
      </c>
      <c r="N18" s="43" t="s">
        <v>21</v>
      </c>
      <c r="O18" s="42"/>
      <c r="R18" s="14"/>
    </row>
    <row r="19" spans="1:18" ht="39" customHeight="1">
      <c r="A19" s="9"/>
      <c r="B19" s="10"/>
      <c r="C19" s="11"/>
      <c r="D19" s="12"/>
      <c r="E19" s="39"/>
      <c r="F19" s="4"/>
      <c r="G19" s="33"/>
      <c r="H19" s="12"/>
      <c r="I19" s="13" t="s">
        <v>21</v>
      </c>
      <c r="J19" s="40" t="s">
        <v>111</v>
      </c>
      <c r="K19" s="65">
        <f>(КСШ!K19+МСШ!K19+ВСШ!K19+КООШ!K18+'Кр.Уш.НОШ'!K14+НСШ!K19+ГНОШ!K14+КНОШ!K14)/8</f>
        <v>85</v>
      </c>
      <c r="L19" s="44">
        <f>(КСШ!L19+МСШ!L19+ВСШ!L19+КООШ!L18+ГНОШ!L14+'Кр.Уш.НОШ'!L14+КНОШ!L14+НСШ!L19)/8</f>
        <v>89.4125</v>
      </c>
      <c r="M19" s="12">
        <f t="shared" si="0"/>
        <v>1.0519117647058822</v>
      </c>
      <c r="N19" s="13" t="s">
        <v>21</v>
      </c>
      <c r="O19" s="13"/>
      <c r="R19" s="14"/>
    </row>
    <row r="20" spans="1:18" ht="39.75" customHeight="1">
      <c r="A20" s="9"/>
      <c r="B20" s="10"/>
      <c r="C20" s="11"/>
      <c r="D20" s="12"/>
      <c r="E20" s="39"/>
      <c r="F20" s="4"/>
      <c r="G20" s="33"/>
      <c r="H20" s="12"/>
      <c r="I20" s="13" t="s">
        <v>21</v>
      </c>
      <c r="J20" s="40" t="s">
        <v>118</v>
      </c>
      <c r="K20" s="65">
        <f>(КСШ!K20+МСШ!K20+ВСШ!K20+НСШ!K20+КООШ!K19)/5</f>
        <v>96</v>
      </c>
      <c r="L20" s="44">
        <f>(КСШ!L20+МСШ!L20+ВСШ!L20+НСШ!L20+КООШ!L19)/5</f>
        <v>98.58</v>
      </c>
      <c r="M20" s="12">
        <f t="shared" si="0"/>
        <v>1.026875</v>
      </c>
      <c r="N20" s="13" t="s">
        <v>21</v>
      </c>
      <c r="O20" s="13"/>
      <c r="R20" s="14"/>
    </row>
    <row r="21" spans="1:18" ht="27.75" customHeight="1">
      <c r="A21" s="9"/>
      <c r="B21" s="10"/>
      <c r="C21" s="11"/>
      <c r="D21" s="12"/>
      <c r="E21" s="39"/>
      <c r="F21" s="4"/>
      <c r="G21" s="33"/>
      <c r="H21" s="12"/>
      <c r="I21" s="13" t="s">
        <v>21</v>
      </c>
      <c r="J21" s="40" t="s">
        <v>113</v>
      </c>
      <c r="K21" s="65">
        <f>(КСШ!K21+МСШ!K21+ВСШ!K21+НСШ!K21+КООШ!K20+ГНОШ!K16+КНОШ!K16+'Кр.Уш.НОШ'!K16)/8</f>
        <v>66.65</v>
      </c>
      <c r="L21" s="44">
        <f>(КСШ!L21+МСШ!L21+ВСШ!L21+НСШ!L21+КООШ!L20+ГНОШ!L16+'Кр.Уш.НОШ'!L16+КНОШ!L16)/8</f>
        <v>65.7375</v>
      </c>
      <c r="M21" s="12">
        <f t="shared" si="0"/>
        <v>0.9863090772693172</v>
      </c>
      <c r="N21" s="13" t="s">
        <v>21</v>
      </c>
      <c r="O21" s="13"/>
      <c r="R21" s="14"/>
    </row>
    <row r="22" spans="1:18" ht="64.5" customHeight="1">
      <c r="A22" s="9"/>
      <c r="B22" s="10"/>
      <c r="C22" s="11"/>
      <c r="D22" s="12"/>
      <c r="E22" s="15"/>
      <c r="F22" s="4"/>
      <c r="G22" s="33"/>
      <c r="H22" s="12"/>
      <c r="I22" s="12" t="s">
        <v>21</v>
      </c>
      <c r="J22" s="40" t="s">
        <v>115</v>
      </c>
      <c r="K22" s="41">
        <f>(КСШ!K22+МСШ!K22+ВСШ!K22+НСШ!K22+КООШ!K21+ГНОШ!K17+КНОШ!K17+'Кр.Уш.НОШ'!K17)/8</f>
        <v>100</v>
      </c>
      <c r="L22" s="44">
        <f>(КСШ!L22+МСШ!L22+ВСШ!L22+НСШ!L22+КООШ!L21+ГНОШ!L17+КНОШ!L17+'Кр.Уш.НОШ'!L17)/8</f>
        <v>94.3375</v>
      </c>
      <c r="M22" s="12">
        <f t="shared" si="0"/>
        <v>0.9433750000000001</v>
      </c>
      <c r="N22" s="41" t="s">
        <v>21</v>
      </c>
      <c r="O22" s="42"/>
      <c r="R22" s="14"/>
    </row>
    <row r="23" spans="1:18" ht="51.75" customHeight="1">
      <c r="A23" s="9"/>
      <c r="B23" s="10"/>
      <c r="C23" s="11"/>
      <c r="D23" s="12"/>
      <c r="E23" s="35"/>
      <c r="F23" s="4"/>
      <c r="G23" s="33"/>
      <c r="H23" s="12"/>
      <c r="I23" s="12" t="s">
        <v>21</v>
      </c>
      <c r="J23" s="40" t="s">
        <v>114</v>
      </c>
      <c r="K23" s="41">
        <f>(КСШ!K23+МСШ!K23+ВСШ!K23+НСШ!K23+КООШ!K22+ГНОШ!K18+КНОШ!K18+'Кр.Уш.НОШ'!K18)/8</f>
        <v>94.425</v>
      </c>
      <c r="L23" s="44">
        <f>(КСШ!L23+МСШ!L23+ВСШ!L23+НСШ!L23+КООШ!L22+ГНОШ!L18+КНОШ!L18+'Кр.Уш.НОШ'!L18)/8</f>
        <v>96.325</v>
      </c>
      <c r="M23" s="12">
        <f t="shared" si="0"/>
        <v>1.020121789780249</v>
      </c>
      <c r="N23" s="12" t="s">
        <v>21</v>
      </c>
      <c r="O23" s="42"/>
      <c r="R23" s="14"/>
    </row>
    <row r="24" spans="1:18" ht="19.5" customHeight="1">
      <c r="A24" s="9"/>
      <c r="B24" s="10"/>
      <c r="C24" s="11"/>
      <c r="D24" s="12"/>
      <c r="E24" s="20" t="s">
        <v>20</v>
      </c>
      <c r="F24" s="21" t="s">
        <v>21</v>
      </c>
      <c r="G24" s="21" t="s">
        <v>21</v>
      </c>
      <c r="H24" s="21" t="s">
        <v>21</v>
      </c>
      <c r="I24" s="47">
        <f>H12</f>
        <v>1.0014471780028944</v>
      </c>
      <c r="J24" s="20" t="s">
        <v>22</v>
      </c>
      <c r="K24" s="21" t="s">
        <v>21</v>
      </c>
      <c r="L24" s="21" t="s">
        <v>21</v>
      </c>
      <c r="M24" s="21" t="s">
        <v>21</v>
      </c>
      <c r="N24" s="48">
        <f>(M12+M13+M14+M15+M16+M17+M18+M19+M20+M21+M22+M23)/12</f>
        <v>1.0999648709197005</v>
      </c>
      <c r="O24" s="49"/>
      <c r="R24" s="14"/>
    </row>
    <row r="25" spans="1:18" ht="16.5" customHeight="1">
      <c r="A25" s="7"/>
      <c r="B25" s="4"/>
      <c r="C25" s="4"/>
      <c r="D25" s="4"/>
      <c r="E25" s="114" t="s">
        <v>44</v>
      </c>
      <c r="F25" s="115"/>
      <c r="G25" s="115"/>
      <c r="H25" s="115"/>
      <c r="I25" s="115"/>
      <c r="J25" s="115"/>
      <c r="K25" s="115"/>
      <c r="L25" s="115"/>
      <c r="M25" s="115"/>
      <c r="N25" s="116"/>
      <c r="O25" s="4"/>
      <c r="R25" s="14"/>
    </row>
    <row r="26" spans="1:18" ht="66" customHeight="1">
      <c r="A26" s="38"/>
      <c r="B26" s="36"/>
      <c r="C26" s="10"/>
      <c r="D26" s="12"/>
      <c r="E26" s="35" t="s">
        <v>45</v>
      </c>
      <c r="F26" s="4">
        <f>('Кр.Уш.НОШ'!F21+ГНОШ!F21+КНОШ!F21+ВСШ!F39)</f>
        <v>80</v>
      </c>
      <c r="G26" s="33">
        <f>('Кр.Уш.НОШ'!G21+ГНОШ!G21+КНОШ!G21+ВСШ!G39)</f>
        <v>83</v>
      </c>
      <c r="H26" s="12">
        <f>G26/F26</f>
        <v>1.0375</v>
      </c>
      <c r="I26" s="12" t="s">
        <v>21</v>
      </c>
      <c r="J26" s="40" t="s">
        <v>26</v>
      </c>
      <c r="K26" s="41">
        <f>('Кр.Уш.НОШ'!K21+ГНОШ!K21+КНОШ!K21+ВСШ!K39)/4</f>
        <v>86.25</v>
      </c>
      <c r="L26" s="44">
        <f>('Кр.Уш.НОШ'!L21+ГНОШ!L21+КНОШ!L21+ВСШ!L39)/4</f>
        <v>86.25</v>
      </c>
      <c r="M26" s="12">
        <f>L26/K26</f>
        <v>1</v>
      </c>
      <c r="N26" s="41" t="s">
        <v>21</v>
      </c>
      <c r="O26" s="12"/>
      <c r="R26" s="14"/>
    </row>
    <row r="27" spans="1:18" ht="39.75" customHeight="1">
      <c r="A27" s="38"/>
      <c r="B27" s="10"/>
      <c r="C27" s="11"/>
      <c r="D27" s="12"/>
      <c r="E27" s="35" t="s">
        <v>19</v>
      </c>
      <c r="F27" s="4">
        <f>('Кр.Уш.НОШ'!F22+ГНОШ!F22+КНОШ!F22+ВСШ!F40)</f>
        <v>13440</v>
      </c>
      <c r="G27" s="33">
        <f>('Кр.Уш.НОШ'!G22+ГНОШ!G22+КНОШ!G22+ВСШ!G40)</f>
        <v>7482</v>
      </c>
      <c r="H27" s="12">
        <f>G27/F27</f>
        <v>0.5566964285714285</v>
      </c>
      <c r="I27" s="12" t="s">
        <v>21</v>
      </c>
      <c r="J27" s="40" t="s">
        <v>27</v>
      </c>
      <c r="K27" s="41">
        <f>('Кр.Уш.НОШ'!K22+ГНОШ!K22+КНОШ!K22+ВСШ!K40)/4</f>
        <v>91.25</v>
      </c>
      <c r="L27" s="44">
        <f>('Кр.Уш.НОШ'!L22+ГНОШ!L22+КНОШ!L22+ВСШ!L40)/4</f>
        <v>95</v>
      </c>
      <c r="M27" s="12">
        <f aca="true" t="shared" si="1" ref="M27:M34">L27/K27</f>
        <v>1.0410958904109588</v>
      </c>
      <c r="N27" s="41" t="s">
        <v>21</v>
      </c>
      <c r="O27" s="42"/>
      <c r="R27" s="14"/>
    </row>
    <row r="28" spans="1:18" ht="53.25" customHeight="1">
      <c r="A28" s="9"/>
      <c r="B28" s="10"/>
      <c r="C28" s="11"/>
      <c r="D28" s="12"/>
      <c r="E28" s="39"/>
      <c r="F28" s="4"/>
      <c r="G28" s="45"/>
      <c r="H28" s="12"/>
      <c r="I28" s="12"/>
      <c r="J28" s="40" t="s">
        <v>84</v>
      </c>
      <c r="K28" s="41">
        <f>('Кр.Уш.НОШ'!K23+ГНОШ!K23+КНОШ!K23+ВСШ!K41)/4</f>
        <v>0</v>
      </c>
      <c r="L28" s="44">
        <f>('Кр.Уш.НОШ'!L23+ГНОШ!L23+КНОШ!L23+ВСШ!L41)/4</f>
        <v>0.7</v>
      </c>
      <c r="M28" s="12">
        <v>0</v>
      </c>
      <c r="N28" s="43" t="s">
        <v>21</v>
      </c>
      <c r="O28" s="42"/>
      <c r="R28" s="14"/>
    </row>
    <row r="29" spans="1:18" ht="19.5" customHeight="1">
      <c r="A29" s="9"/>
      <c r="B29" s="10"/>
      <c r="C29" s="11"/>
      <c r="D29" s="12"/>
      <c r="E29" s="39"/>
      <c r="F29" s="4"/>
      <c r="G29" s="45"/>
      <c r="H29" s="12"/>
      <c r="I29" s="12"/>
      <c r="J29" s="40" t="s">
        <v>28</v>
      </c>
      <c r="K29" s="41">
        <f>('Кр.Уш.НОШ'!K24+ГНОШ!K24+КНОШ!K24+ВСШ!K42)/4</f>
        <v>100</v>
      </c>
      <c r="L29" s="44">
        <f>('Кр.Уш.НОШ'!L24+ГНОШ!L24+КНОШ!L24+ВСШ!L42)/4</f>
        <v>100</v>
      </c>
      <c r="M29" s="12">
        <f t="shared" si="1"/>
        <v>1</v>
      </c>
      <c r="N29" s="12" t="s">
        <v>21</v>
      </c>
      <c r="O29" s="42"/>
      <c r="R29" s="14"/>
    </row>
    <row r="30" spans="1:18" ht="39.75" customHeight="1">
      <c r="A30" s="9"/>
      <c r="B30" s="10"/>
      <c r="C30" s="11"/>
      <c r="D30" s="12"/>
      <c r="E30" s="39"/>
      <c r="F30" s="4"/>
      <c r="G30" s="45"/>
      <c r="H30" s="12"/>
      <c r="I30" s="12"/>
      <c r="J30" s="40" t="s">
        <v>85</v>
      </c>
      <c r="K30" s="41">
        <f>('Кр.Уш.НОШ'!K25+ГНОШ!K25+КНОШ!K25+ВСШ!K43)/4</f>
        <v>92.5</v>
      </c>
      <c r="L30" s="44">
        <f>('Кр.Уш.НОШ'!L25+ГНОШ!L25+КНОШ!L25+ВСШ!L43)/4</f>
        <v>97.25</v>
      </c>
      <c r="M30" s="12">
        <f t="shared" si="1"/>
        <v>1.0513513513513513</v>
      </c>
      <c r="N30" s="43" t="s">
        <v>21</v>
      </c>
      <c r="O30" s="42"/>
      <c r="R30" s="14"/>
    </row>
    <row r="31" spans="1:18" ht="65.25" customHeight="1">
      <c r="A31" s="9"/>
      <c r="B31" s="10"/>
      <c r="C31" s="11"/>
      <c r="D31" s="12"/>
      <c r="E31" s="39"/>
      <c r="F31" s="4"/>
      <c r="G31" s="45"/>
      <c r="H31" s="12"/>
      <c r="I31" s="12"/>
      <c r="J31" s="40" t="s">
        <v>86</v>
      </c>
      <c r="K31" s="41">
        <f>('Кр.Уш.НОШ'!K26+ГНОШ!K26+КНОШ!K26+ВСШ!K44)/4</f>
        <v>50</v>
      </c>
      <c r="L31" s="44">
        <f>('Кр.Уш.НОШ'!L26+ГНОШ!L26+КНОШ!L26+ВСШ!L44)/4</f>
        <v>50</v>
      </c>
      <c r="M31" s="12">
        <v>1</v>
      </c>
      <c r="N31" s="12" t="s">
        <v>21</v>
      </c>
      <c r="O31" s="42"/>
      <c r="R31" s="14"/>
    </row>
    <row r="32" spans="1:18" ht="40.5" customHeight="1">
      <c r="A32" s="9"/>
      <c r="B32" s="10"/>
      <c r="C32" s="11"/>
      <c r="D32" s="12"/>
      <c r="E32" s="39"/>
      <c r="F32" s="4"/>
      <c r="G32" s="45"/>
      <c r="H32" s="12"/>
      <c r="I32" s="12"/>
      <c r="J32" s="40" t="s">
        <v>60</v>
      </c>
      <c r="K32" s="41">
        <f>('Кр.Уш.НОШ'!K27+ГНОШ!K27+КНОШ!K27+ВСШ!K45)/4</f>
        <v>100</v>
      </c>
      <c r="L32" s="44">
        <f>('Кр.Уш.НОШ'!L27+ГНОШ!L27+КНОШ!L27+ВСШ!L45)/4</f>
        <v>100</v>
      </c>
      <c r="M32" s="12">
        <f>L32/K32</f>
        <v>1</v>
      </c>
      <c r="N32" s="12" t="s">
        <v>21</v>
      </c>
      <c r="O32" s="42"/>
      <c r="R32" s="14"/>
    </row>
    <row r="33" spans="1:18" ht="64.5" customHeight="1">
      <c r="A33" s="9"/>
      <c r="B33" s="10"/>
      <c r="C33" s="11"/>
      <c r="D33" s="12"/>
      <c r="E33" s="39"/>
      <c r="F33" s="4"/>
      <c r="G33" s="45"/>
      <c r="H33" s="12"/>
      <c r="I33" s="12"/>
      <c r="J33" s="40" t="s">
        <v>61</v>
      </c>
      <c r="K33" s="41">
        <f>('Кр.Уш.НОШ'!K28+ГНОШ!K28+КНОШ!K28+ВСШ!K46)/4</f>
        <v>100</v>
      </c>
      <c r="L33" s="44">
        <f>('Кр.Уш.НОШ'!L28+ГНОШ!L28+КНОШ!L28+ВСШ!L46)/4</f>
        <v>100</v>
      </c>
      <c r="M33" s="12">
        <f>L33/K33</f>
        <v>1</v>
      </c>
      <c r="N33" s="12" t="s">
        <v>21</v>
      </c>
      <c r="O33" s="42"/>
      <c r="R33" s="14"/>
    </row>
    <row r="34" spans="1:18" ht="52.5" customHeight="1">
      <c r="A34" s="9"/>
      <c r="B34" s="10"/>
      <c r="C34" s="11"/>
      <c r="D34" s="12"/>
      <c r="E34" s="35"/>
      <c r="F34" s="4"/>
      <c r="G34" s="45"/>
      <c r="H34" s="12"/>
      <c r="I34" s="12"/>
      <c r="J34" s="40" t="s">
        <v>87</v>
      </c>
      <c r="K34" s="41">
        <f>('Кр.Уш.НОШ'!K29+ГНОШ!K29+КНОШ!K29+ВСШ!K47)/4</f>
        <v>66.675</v>
      </c>
      <c r="L34" s="44">
        <f>('Кр.Уш.НОШ'!L29+ГНОШ!L29+КНОШ!L29+ВСШ!L47)/4</f>
        <v>58.325</v>
      </c>
      <c r="M34" s="12">
        <f t="shared" si="1"/>
        <v>0.8747656542932134</v>
      </c>
      <c r="N34" s="12" t="s">
        <v>21</v>
      </c>
      <c r="O34" s="42"/>
      <c r="R34" s="14"/>
    </row>
    <row r="35" spans="1:18" ht="19.5" customHeight="1">
      <c r="A35" s="9"/>
      <c r="B35" s="10"/>
      <c r="C35" s="11"/>
      <c r="D35" s="12"/>
      <c r="E35" s="20" t="s">
        <v>20</v>
      </c>
      <c r="F35" s="21" t="s">
        <v>21</v>
      </c>
      <c r="G35" s="21" t="s">
        <v>21</v>
      </c>
      <c r="H35" s="21" t="s">
        <v>21</v>
      </c>
      <c r="I35" s="47">
        <f>(H26+H27)/2</f>
        <v>0.7970982142857144</v>
      </c>
      <c r="J35" s="20" t="s">
        <v>22</v>
      </c>
      <c r="K35" s="21" t="s">
        <v>21</v>
      </c>
      <c r="L35" s="21" t="s">
        <v>21</v>
      </c>
      <c r="M35" s="21" t="s">
        <v>21</v>
      </c>
      <c r="N35" s="48">
        <f>(M26+M27+M28+M29+M30+M31+M34+M32+M33)/9</f>
        <v>0.8852458773395026</v>
      </c>
      <c r="O35" s="49"/>
      <c r="R35" s="14"/>
    </row>
    <row r="36" spans="1:15" ht="12.75" customHeight="1">
      <c r="A36" s="7"/>
      <c r="B36" s="4"/>
      <c r="C36" s="4"/>
      <c r="D36" s="4"/>
      <c r="E36" s="114" t="s">
        <v>120</v>
      </c>
      <c r="F36" s="115"/>
      <c r="G36" s="115"/>
      <c r="H36" s="115"/>
      <c r="I36" s="115"/>
      <c r="J36" s="115"/>
      <c r="K36" s="115"/>
      <c r="L36" s="115"/>
      <c r="M36" s="115"/>
      <c r="N36" s="116"/>
      <c r="O36" s="4"/>
    </row>
    <row r="37" spans="1:15" ht="39.75" customHeight="1">
      <c r="A37" s="38"/>
      <c r="B37" s="36"/>
      <c r="C37" s="10"/>
      <c r="D37" s="55"/>
      <c r="E37" s="39" t="s">
        <v>65</v>
      </c>
      <c r="F37" s="4">
        <f>(КСШ!F26+МСШ!F26+ВСШ!F26+НСШ!F26+КООШ!F25)</f>
        <v>511</v>
      </c>
      <c r="G37" s="33">
        <f>(КСШ!G26+МСШ!G26+ВСШ!G26+НСШ!G26+КООШ!G25)</f>
        <v>592</v>
      </c>
      <c r="H37" s="12">
        <f>G37/F37</f>
        <v>1.1585127201565557</v>
      </c>
      <c r="I37" s="12" t="s">
        <v>21</v>
      </c>
      <c r="J37" s="40" t="s">
        <v>101</v>
      </c>
      <c r="K37" s="41">
        <f>F37/F12*100</f>
        <v>36.9753979739508</v>
      </c>
      <c r="L37" s="44">
        <f>G37/G12*100</f>
        <v>42.77456647398844</v>
      </c>
      <c r="M37" s="12">
        <f aca="true" t="shared" si="2" ref="M37:M43">L37/K37</f>
        <v>1.1568385688268499</v>
      </c>
      <c r="N37" s="12" t="s">
        <v>21</v>
      </c>
      <c r="O37" s="12"/>
    </row>
    <row r="38" spans="1:15" ht="78.75" customHeight="1">
      <c r="A38" s="38"/>
      <c r="B38" s="36"/>
      <c r="C38" s="11"/>
      <c r="D38" s="55"/>
      <c r="E38" s="39"/>
      <c r="F38" s="4"/>
      <c r="G38" s="33"/>
      <c r="H38" s="12"/>
      <c r="I38" s="12"/>
      <c r="J38" s="40" t="s">
        <v>67</v>
      </c>
      <c r="K38" s="41">
        <f>(КСШ!K27+МСШ!K27+ВСШ!K27+НСШ!K27+КООШ!K26)/5</f>
        <v>31.8</v>
      </c>
      <c r="L38" s="44">
        <f>(КСШ!L27+МСШ!L27+ВСШ!L27+НСШ!L27+КООШ!L26)/5</f>
        <v>43.12</v>
      </c>
      <c r="M38" s="12">
        <f t="shared" si="2"/>
        <v>1.3559748427672955</v>
      </c>
      <c r="N38" s="12" t="s">
        <v>21</v>
      </c>
      <c r="O38" s="42"/>
    </row>
    <row r="39" spans="1:15" ht="78.75" customHeight="1">
      <c r="A39" s="38"/>
      <c r="B39" s="36"/>
      <c r="C39" s="11"/>
      <c r="D39" s="55"/>
      <c r="E39" s="39"/>
      <c r="F39" s="4"/>
      <c r="G39" s="33"/>
      <c r="H39" s="12"/>
      <c r="I39" s="12"/>
      <c r="J39" s="40" t="s">
        <v>68</v>
      </c>
      <c r="K39" s="41">
        <f>(КСШ!K28+МСШ!K28+ВСШ!K28+НСШ!K28+КООШ!K27)/5</f>
        <v>2.84</v>
      </c>
      <c r="L39" s="44">
        <f>(КСШ!L28+МСШ!L28+ВСШ!L28+НСШ!L28+КООШ!L27)/5</f>
        <v>5.54</v>
      </c>
      <c r="M39" s="12">
        <f t="shared" si="2"/>
        <v>1.9507042253521127</v>
      </c>
      <c r="N39" s="12" t="s">
        <v>21</v>
      </c>
      <c r="O39" s="42"/>
    </row>
    <row r="40" spans="1:15" ht="52.5" customHeight="1">
      <c r="A40" s="38"/>
      <c r="B40" s="36"/>
      <c r="C40" s="11"/>
      <c r="D40" s="55"/>
      <c r="E40" s="39"/>
      <c r="F40" s="4"/>
      <c r="G40" s="33"/>
      <c r="H40" s="12"/>
      <c r="I40" s="12"/>
      <c r="J40" s="40" t="s">
        <v>69</v>
      </c>
      <c r="K40" s="41">
        <f>(КСШ!K29+МСШ!K29+ВСШ!K29+НСШ!K29+КООШ!K28)/5</f>
        <v>51.260000000000005</v>
      </c>
      <c r="L40" s="44">
        <f>(КСШ!L29+МСШ!L29+ВСШ!L29+НСШ!L29+КООШ!L28)/5</f>
        <v>58.260000000000005</v>
      </c>
      <c r="M40" s="12">
        <f t="shared" si="2"/>
        <v>1.1365587202497074</v>
      </c>
      <c r="N40" s="12" t="s">
        <v>21</v>
      </c>
      <c r="O40" s="42"/>
    </row>
    <row r="41" spans="1:15" ht="51.75" customHeight="1">
      <c r="A41" s="9"/>
      <c r="B41" s="10"/>
      <c r="C41" s="11"/>
      <c r="D41" s="12"/>
      <c r="E41" s="39"/>
      <c r="F41" s="4"/>
      <c r="G41" s="33"/>
      <c r="H41" s="12"/>
      <c r="I41" s="12"/>
      <c r="J41" s="40" t="s">
        <v>102</v>
      </c>
      <c r="K41" s="41">
        <f>(КСШ!K30+МСШ!K30+ВСШ!K30+НСШ!K30+КООШ!K29)/5</f>
        <v>93.28</v>
      </c>
      <c r="L41" s="44">
        <f>(КСШ!L30+МСШ!L30+ВСШ!L30+НСШ!L30+КООШ!L29)/5</f>
        <v>93.64</v>
      </c>
      <c r="M41" s="12">
        <f t="shared" si="2"/>
        <v>1.0038593481989708</v>
      </c>
      <c r="N41" s="12" t="s">
        <v>21</v>
      </c>
      <c r="O41" s="42"/>
    </row>
    <row r="42" spans="1:15" ht="64.5" customHeight="1">
      <c r="A42" s="9"/>
      <c r="B42" s="10"/>
      <c r="C42" s="11"/>
      <c r="D42" s="12"/>
      <c r="E42" s="39"/>
      <c r="F42" s="4"/>
      <c r="G42" s="33"/>
      <c r="H42" s="4"/>
      <c r="I42" s="12"/>
      <c r="J42" s="40" t="s">
        <v>71</v>
      </c>
      <c r="K42" s="41">
        <f>(КСШ!K31+МСШ!K31+ВСШ!K31+НСШ!K31+КООШ!K30)/5</f>
        <v>100</v>
      </c>
      <c r="L42" s="44">
        <f>(КСШ!L31+МСШ!L31+ВСШ!L31+НСШ!L31+КООШ!L30)/5</f>
        <v>97.6</v>
      </c>
      <c r="M42" s="12">
        <f t="shared" si="2"/>
        <v>0.976</v>
      </c>
      <c r="N42" s="56" t="s">
        <v>21</v>
      </c>
      <c r="O42" s="42"/>
    </row>
    <row r="43" spans="1:15" ht="40.5" customHeight="1">
      <c r="A43" s="9"/>
      <c r="B43" s="10"/>
      <c r="C43" s="11"/>
      <c r="D43" s="12"/>
      <c r="E43" s="57"/>
      <c r="F43" s="4"/>
      <c r="G43" s="33"/>
      <c r="H43" s="4"/>
      <c r="I43" s="12"/>
      <c r="J43" s="40" t="s">
        <v>72</v>
      </c>
      <c r="K43" s="41">
        <f>(КСШ!K32+МСШ!K32+ВСШ!K32+НСШ!K32+КООШ!K31)/5</f>
        <v>82</v>
      </c>
      <c r="L43" s="44">
        <f>(КСШ!L32+МСШ!L32+ВСШ!L32+НСШ!L32+КООШ!L31)/5</f>
        <v>87.7</v>
      </c>
      <c r="M43" s="12">
        <f t="shared" si="2"/>
        <v>1.0695121951219513</v>
      </c>
      <c r="N43" s="56" t="s">
        <v>21</v>
      </c>
      <c r="O43" s="42"/>
    </row>
    <row r="44" spans="1:15" ht="15.75">
      <c r="A44" s="9"/>
      <c r="B44" s="10"/>
      <c r="C44" s="11"/>
      <c r="D44" s="12"/>
      <c r="E44" s="58" t="s">
        <v>20</v>
      </c>
      <c r="F44" s="59" t="s">
        <v>21</v>
      </c>
      <c r="G44" s="59" t="s">
        <v>21</v>
      </c>
      <c r="H44" s="59" t="s">
        <v>21</v>
      </c>
      <c r="I44" s="60">
        <f>H37</f>
        <v>1.1585127201565557</v>
      </c>
      <c r="J44" s="58" t="s">
        <v>22</v>
      </c>
      <c r="K44" s="59" t="s">
        <v>21</v>
      </c>
      <c r="L44" s="59" t="s">
        <v>21</v>
      </c>
      <c r="M44" s="60" t="s">
        <v>21</v>
      </c>
      <c r="N44" s="60">
        <f>(M41+M42+M37+M43+M38+M39+M40)/7</f>
        <v>1.2356354143595554</v>
      </c>
      <c r="O44" s="23"/>
    </row>
    <row r="45" spans="1:15" ht="12.75" customHeight="1">
      <c r="A45" s="9" t="s">
        <v>139</v>
      </c>
      <c r="B45" s="10"/>
      <c r="C45" s="11"/>
      <c r="D45" s="55"/>
      <c r="E45" s="111" t="s">
        <v>121</v>
      </c>
      <c r="F45" s="112"/>
      <c r="G45" s="112"/>
      <c r="H45" s="112"/>
      <c r="I45" s="112"/>
      <c r="J45" s="112"/>
      <c r="K45" s="112"/>
      <c r="L45" s="112"/>
      <c r="M45" s="112"/>
      <c r="N45" s="113"/>
      <c r="O45" s="42"/>
    </row>
    <row r="46" spans="1:15" ht="41.25" customHeight="1">
      <c r="A46" s="9"/>
      <c r="B46" s="69"/>
      <c r="C46" s="11"/>
      <c r="D46" s="55"/>
      <c r="E46" s="50" t="s">
        <v>73</v>
      </c>
      <c r="F46" s="51">
        <f>(КСШ!F35+МСШ!F35+ВСШ!F35+НСШ!F35+КООШ!F34+ГНОШ!F32+КНОШ!F32+'Кр.Уш.НОШ'!F32)</f>
        <v>878</v>
      </c>
      <c r="G46" s="52">
        <f>(КСШ!G35+МСШ!G35+ВСШ!G35+НСШ!G35+КООШ!G34+ГНОШ!G32+КНОШ!G32+'Кр.Уш.НОШ'!G32)</f>
        <v>726</v>
      </c>
      <c r="H46" s="42">
        <f>G46/F46</f>
        <v>0.826879271070615</v>
      </c>
      <c r="I46" s="12" t="s">
        <v>21</v>
      </c>
      <c r="J46" s="53" t="s">
        <v>74</v>
      </c>
      <c r="K46" s="41">
        <f>F46/F12*100</f>
        <v>63.531114327062234</v>
      </c>
      <c r="L46" s="44">
        <f>G46/G12*100</f>
        <v>52.45664739884393</v>
      </c>
      <c r="M46" s="46">
        <f>L46/K46</f>
        <v>0.8256843588291833</v>
      </c>
      <c r="N46" s="12" t="s">
        <v>21</v>
      </c>
      <c r="O46" s="42"/>
    </row>
    <row r="47" spans="1:15" ht="38.25">
      <c r="A47" s="9"/>
      <c r="B47" s="10"/>
      <c r="C47" s="11"/>
      <c r="D47" s="55"/>
      <c r="E47" s="50"/>
      <c r="F47" s="51"/>
      <c r="G47" s="52"/>
      <c r="H47" s="42"/>
      <c r="I47" s="12" t="s">
        <v>21</v>
      </c>
      <c r="J47" s="40" t="s">
        <v>75</v>
      </c>
      <c r="K47" s="41">
        <f>(КСШ!K36+МСШ!K36+ВСШ!K36+НСШ!K36+КООШ!K35+ГНОШ!K33+КНОШ!K33+'Кр.Уш.НОШ'!K33)/8</f>
        <v>86.875</v>
      </c>
      <c r="L47" s="44">
        <f>(КСШ!L36+МСШ!L36+ВСШ!L36+НСШ!L36+КООШ!L35+ГНОШ!L33+КНОШ!L33+'Кр.Уш.НОШ'!L33)/8</f>
        <v>92.4375</v>
      </c>
      <c r="M47" s="46">
        <f>L47/K47</f>
        <v>1.0640287769784174</v>
      </c>
      <c r="N47" s="12" t="s">
        <v>21</v>
      </c>
      <c r="O47" s="42"/>
    </row>
    <row r="48" spans="1:15" ht="15.75">
      <c r="A48" s="9"/>
      <c r="B48" s="10"/>
      <c r="C48" s="11"/>
      <c r="D48" s="55"/>
      <c r="E48" s="20" t="s">
        <v>20</v>
      </c>
      <c r="F48" s="21" t="s">
        <v>21</v>
      </c>
      <c r="G48" s="21" t="s">
        <v>21</v>
      </c>
      <c r="H48" s="21" t="s">
        <v>21</v>
      </c>
      <c r="I48" s="47">
        <f>H46</f>
        <v>0.826879271070615</v>
      </c>
      <c r="J48" s="20" t="s">
        <v>22</v>
      </c>
      <c r="K48" s="21" t="s">
        <v>21</v>
      </c>
      <c r="L48" s="21" t="s">
        <v>21</v>
      </c>
      <c r="M48" s="22" t="s">
        <v>21</v>
      </c>
      <c r="N48" s="48">
        <f>(M46+M47)/2</f>
        <v>0.9448565679038003</v>
      </c>
      <c r="O48" s="49"/>
    </row>
    <row r="49" spans="1:15" ht="14.25">
      <c r="A49" s="24"/>
      <c r="B49" s="61">
        <f>КСШ!B38+МСШ!B38+ВСШ!B49+НСШ!B38+КООШ!B37+ГНОШ!B35+КНОШ!B35+'Кр.Уш.НОШ'!B35</f>
        <v>55258</v>
      </c>
      <c r="C49" s="61">
        <f>КСШ!C38+МСШ!C38+ВСШ!C49+НСШ!C38+КООШ!C37+ГНОШ!C35+КНОШ!C35+'Кр.Уш.НОШ'!C35</f>
        <v>55021.80000000001</v>
      </c>
      <c r="D49" s="26">
        <f>C49/B49</f>
        <v>0.9957255058091138</v>
      </c>
      <c r="E49" s="27" t="s">
        <v>24</v>
      </c>
      <c r="F49" s="25"/>
      <c r="G49" s="25"/>
      <c r="H49" s="25"/>
      <c r="I49" s="28">
        <f>(I44+I48+I35+I24)/4</f>
        <v>0.9459843458789449</v>
      </c>
      <c r="J49" s="27" t="s">
        <v>25</v>
      </c>
      <c r="K49" s="25"/>
      <c r="L49" s="25"/>
      <c r="M49" s="25"/>
      <c r="N49" s="28">
        <f>(N44+N48+N35+N24)/4</f>
        <v>1.0414256826306398</v>
      </c>
      <c r="O49" s="26">
        <f>(D49+I49+N49)/3</f>
        <v>0.9943785114395661</v>
      </c>
    </row>
    <row r="53" spans="2:10" ht="12.75">
      <c r="B53" s="1"/>
      <c r="C53" s="110" t="s">
        <v>55</v>
      </c>
      <c r="D53" s="93"/>
      <c r="E53" s="93"/>
      <c r="F53" s="93"/>
      <c r="H53" s="54"/>
      <c r="J53" s="54" t="s">
        <v>148</v>
      </c>
    </row>
    <row r="54" spans="2:10" ht="12.75">
      <c r="B54" s="1"/>
      <c r="E54" s="31"/>
      <c r="F54" s="63"/>
      <c r="H54" s="54"/>
      <c r="J54" s="54"/>
    </row>
    <row r="55" spans="2:10" ht="12.75">
      <c r="B55" s="1"/>
      <c r="C55" s="92" t="s">
        <v>150</v>
      </c>
      <c r="D55" s="93"/>
      <c r="E55" s="93"/>
      <c r="F55" s="93"/>
      <c r="H55" s="54"/>
      <c r="J55" s="54" t="s">
        <v>149</v>
      </c>
    </row>
    <row r="57" ht="12.75">
      <c r="C57" s="83" t="s">
        <v>141</v>
      </c>
    </row>
  </sheetData>
  <mergeCells count="25">
    <mergeCell ref="G8:G9"/>
    <mergeCell ref="B2:N2"/>
    <mergeCell ref="B3:N3"/>
    <mergeCell ref="E4:J4"/>
    <mergeCell ref="J7:N7"/>
    <mergeCell ref="E11:N11"/>
    <mergeCell ref="E36:N36"/>
    <mergeCell ref="E25:N25"/>
    <mergeCell ref="B5:O5"/>
    <mergeCell ref="O6:O9"/>
    <mergeCell ref="B7:D7"/>
    <mergeCell ref="E7:I7"/>
    <mergeCell ref="B8:B9"/>
    <mergeCell ref="D8:D9"/>
    <mergeCell ref="F8:F9"/>
    <mergeCell ref="C53:F53"/>
    <mergeCell ref="C55:F55"/>
    <mergeCell ref="A6:A9"/>
    <mergeCell ref="B6:N6"/>
    <mergeCell ref="K8:K9"/>
    <mergeCell ref="L8:L9"/>
    <mergeCell ref="M8:M9"/>
    <mergeCell ref="C8:C9"/>
    <mergeCell ref="E45:N45"/>
    <mergeCell ref="H8:H9"/>
  </mergeCells>
  <printOptions/>
  <pageMargins left="0.23" right="0.17" top="0.46" bottom="0.28" header="0.5" footer="0.5"/>
  <pageSetup horizontalDpi="600" verticalDpi="600" orientation="landscape" paperSize="9" scale="9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:R40"/>
  <sheetViews>
    <sheetView workbookViewId="0" topLeftCell="A16">
      <selection activeCell="L22" sqref="L22"/>
    </sheetView>
  </sheetViews>
  <sheetFormatPr defaultColWidth="9.140625" defaultRowHeight="12.75"/>
  <cols>
    <col min="1" max="1" width="4.28125" style="1" customWidth="1"/>
    <col min="2" max="2" width="7.28125" style="3" customWidth="1"/>
    <col min="3" max="3" width="7.421875" style="3" customWidth="1"/>
    <col min="4" max="4" width="7.7109375" style="3" customWidth="1"/>
    <col min="5" max="5" width="28.00390625" style="3" customWidth="1"/>
    <col min="6" max="6" width="5.57421875" style="3" customWidth="1"/>
    <col min="7" max="7" width="5.7109375" style="3" customWidth="1"/>
    <col min="8" max="8" width="6.57421875" style="3" customWidth="1"/>
    <col min="9" max="9" width="7.8515625" style="3" customWidth="1"/>
    <col min="10" max="10" width="38.00390625" style="3" customWidth="1"/>
    <col min="11" max="11" width="5.421875" style="3" customWidth="1"/>
    <col min="12" max="12" width="5.57421875" style="3" customWidth="1"/>
    <col min="13" max="13" width="7.28125" style="3" customWidth="1"/>
    <col min="14" max="14" width="9.57421875" style="3" customWidth="1"/>
    <col min="15" max="15" width="8.00390625" style="3" customWidth="1"/>
    <col min="16" max="16384" width="9.140625" style="3" customWidth="1"/>
  </cols>
  <sheetData>
    <row r="2" spans="2:15" ht="14.25">
      <c r="B2" s="88" t="s">
        <v>183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88" t="s">
        <v>168</v>
      </c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2"/>
    </row>
    <row r="4" spans="2:15" ht="14.25">
      <c r="B4" s="2"/>
      <c r="C4" s="2"/>
      <c r="D4" s="2"/>
      <c r="E4" s="88" t="s">
        <v>188</v>
      </c>
      <c r="F4" s="88"/>
      <c r="G4" s="88"/>
      <c r="H4" s="88"/>
      <c r="I4" s="88"/>
      <c r="J4" s="89"/>
      <c r="K4" s="2"/>
      <c r="L4" s="2"/>
      <c r="M4" s="2"/>
      <c r="N4" s="2"/>
      <c r="O4" s="2"/>
    </row>
    <row r="5" spans="2:15" ht="12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 customHeight="1">
      <c r="A6" s="94" t="s">
        <v>0</v>
      </c>
      <c r="B6" s="97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4" t="s">
        <v>2</v>
      </c>
    </row>
    <row r="7" spans="1:15" ht="73.5" customHeight="1">
      <c r="A7" s="95"/>
      <c r="B7" s="105" t="s">
        <v>36</v>
      </c>
      <c r="C7" s="106"/>
      <c r="D7" s="107"/>
      <c r="E7" s="108" t="s">
        <v>3</v>
      </c>
      <c r="F7" s="109"/>
      <c r="G7" s="109"/>
      <c r="H7" s="109"/>
      <c r="I7" s="84"/>
      <c r="J7" s="108" t="s">
        <v>4</v>
      </c>
      <c r="K7" s="109"/>
      <c r="L7" s="109"/>
      <c r="M7" s="109"/>
      <c r="N7" s="84"/>
      <c r="O7" s="95"/>
    </row>
    <row r="8" spans="1:15" ht="25.5" customHeight="1">
      <c r="A8" s="95"/>
      <c r="B8" s="100" t="s">
        <v>5</v>
      </c>
      <c r="C8" s="100" t="s">
        <v>6</v>
      </c>
      <c r="D8" s="100" t="s">
        <v>7</v>
      </c>
      <c r="E8" s="4" t="s">
        <v>8</v>
      </c>
      <c r="F8" s="104" t="s">
        <v>9</v>
      </c>
      <c r="G8" s="104" t="s">
        <v>10</v>
      </c>
      <c r="H8" s="104" t="s">
        <v>11</v>
      </c>
      <c r="I8" s="5" t="s">
        <v>12</v>
      </c>
      <c r="J8" s="4" t="s">
        <v>8</v>
      </c>
      <c r="K8" s="100" t="s">
        <v>13</v>
      </c>
      <c r="L8" s="100" t="s">
        <v>14</v>
      </c>
      <c r="M8" s="100" t="s">
        <v>15</v>
      </c>
      <c r="N8" s="4" t="s">
        <v>16</v>
      </c>
      <c r="O8" s="95"/>
    </row>
    <row r="9" spans="1:15" ht="46.5" customHeight="1" hidden="1">
      <c r="A9" s="96"/>
      <c r="B9" s="100"/>
      <c r="C9" s="100"/>
      <c r="D9" s="100"/>
      <c r="E9" s="4"/>
      <c r="F9" s="104"/>
      <c r="G9" s="104"/>
      <c r="H9" s="104"/>
      <c r="I9" s="6"/>
      <c r="J9" s="4"/>
      <c r="K9" s="100"/>
      <c r="L9" s="100"/>
      <c r="M9" s="100"/>
      <c r="N9" s="4"/>
      <c r="O9" s="96"/>
    </row>
    <row r="10" spans="1:15" ht="15" customHeight="1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32">
        <v>7</v>
      </c>
      <c r="H10" s="5">
        <v>8</v>
      </c>
      <c r="I10" s="8">
        <v>9</v>
      </c>
      <c r="J10" s="4">
        <v>10</v>
      </c>
      <c r="K10" s="4">
        <v>11</v>
      </c>
      <c r="L10" s="33">
        <v>12</v>
      </c>
      <c r="M10" s="4">
        <v>13</v>
      </c>
      <c r="N10" s="4">
        <v>14</v>
      </c>
      <c r="O10" s="4">
        <v>15</v>
      </c>
    </row>
    <row r="11" spans="1:15" ht="26.25" customHeight="1">
      <c r="A11" s="7"/>
      <c r="B11" s="4"/>
      <c r="C11" s="4"/>
      <c r="D11" s="4"/>
      <c r="E11" s="114" t="s">
        <v>37</v>
      </c>
      <c r="F11" s="115"/>
      <c r="G11" s="115"/>
      <c r="H11" s="115"/>
      <c r="I11" s="115"/>
      <c r="J11" s="115"/>
      <c r="K11" s="115"/>
      <c r="L11" s="115"/>
      <c r="M11" s="115"/>
      <c r="N11" s="116"/>
      <c r="O11" s="4"/>
    </row>
    <row r="12" spans="1:18" ht="51.75" customHeight="1">
      <c r="A12" s="77" t="s">
        <v>17</v>
      </c>
      <c r="B12" s="74"/>
      <c r="C12" s="10"/>
      <c r="D12" s="81"/>
      <c r="E12" s="39" t="s">
        <v>91</v>
      </c>
      <c r="F12" s="4">
        <v>514</v>
      </c>
      <c r="G12" s="33">
        <v>511</v>
      </c>
      <c r="H12" s="12">
        <f>G12/F12</f>
        <v>0.9941634241245136</v>
      </c>
      <c r="I12" s="12" t="s">
        <v>21</v>
      </c>
      <c r="J12" s="40" t="s">
        <v>106</v>
      </c>
      <c r="K12" s="41">
        <v>100</v>
      </c>
      <c r="L12" s="44">
        <v>97.8</v>
      </c>
      <c r="M12" s="12">
        <f>L12/K12</f>
        <v>0.978</v>
      </c>
      <c r="N12" s="41" t="s">
        <v>21</v>
      </c>
      <c r="O12" s="12"/>
      <c r="R12" s="14"/>
    </row>
    <row r="13" spans="1:18" ht="41.25" customHeight="1">
      <c r="A13" s="77" t="s">
        <v>23</v>
      </c>
      <c r="B13" s="75"/>
      <c r="C13" s="11"/>
      <c r="D13" s="81"/>
      <c r="E13" s="39"/>
      <c r="F13" s="4"/>
      <c r="G13" s="33"/>
      <c r="H13" s="12"/>
      <c r="I13" s="12" t="s">
        <v>21</v>
      </c>
      <c r="J13" s="40" t="s">
        <v>38</v>
      </c>
      <c r="K13" s="41">
        <v>5</v>
      </c>
      <c r="L13" s="44">
        <v>8.3</v>
      </c>
      <c r="M13" s="12">
        <f aca="true" t="shared" si="0" ref="M13:M23">L13/K13</f>
        <v>1.6600000000000001</v>
      </c>
      <c r="N13" s="41" t="s">
        <v>21</v>
      </c>
      <c r="O13" s="42"/>
      <c r="R13" s="14"/>
    </row>
    <row r="14" spans="1:18" ht="52.5" customHeight="1">
      <c r="A14" s="73" t="s">
        <v>139</v>
      </c>
      <c r="B14" s="75"/>
      <c r="C14" s="11"/>
      <c r="D14" s="12"/>
      <c r="E14" s="39"/>
      <c r="F14" s="4"/>
      <c r="G14" s="33"/>
      <c r="H14" s="12"/>
      <c r="I14" s="12" t="s">
        <v>21</v>
      </c>
      <c r="J14" s="40" t="s">
        <v>40</v>
      </c>
      <c r="K14" s="41">
        <v>3</v>
      </c>
      <c r="L14" s="44">
        <v>6.2</v>
      </c>
      <c r="M14" s="12">
        <f>L14/K14</f>
        <v>2.066666666666667</v>
      </c>
      <c r="N14" s="41" t="s">
        <v>21</v>
      </c>
      <c r="O14" s="42"/>
      <c r="R14" s="14"/>
    </row>
    <row r="15" spans="1:18" ht="53.25" customHeight="1">
      <c r="A15" s="73" t="s">
        <v>159</v>
      </c>
      <c r="B15" s="74"/>
      <c r="C15" s="11"/>
      <c r="D15" s="12"/>
      <c r="E15" s="39"/>
      <c r="F15" s="4"/>
      <c r="G15" s="33"/>
      <c r="H15" s="12"/>
      <c r="I15" s="12" t="s">
        <v>21</v>
      </c>
      <c r="J15" s="40" t="s">
        <v>107</v>
      </c>
      <c r="K15" s="41">
        <v>0</v>
      </c>
      <c r="L15" s="44">
        <v>0</v>
      </c>
      <c r="M15" s="12">
        <v>0</v>
      </c>
      <c r="N15" s="43" t="s">
        <v>21</v>
      </c>
      <c r="O15" s="42"/>
      <c r="R15" s="14"/>
    </row>
    <row r="16" spans="1:18" ht="30" customHeight="1">
      <c r="A16" s="9"/>
      <c r="B16" s="10"/>
      <c r="C16" s="11"/>
      <c r="D16" s="12"/>
      <c r="E16" s="39"/>
      <c r="F16" s="4"/>
      <c r="G16" s="33"/>
      <c r="H16" s="12"/>
      <c r="I16" s="12" t="s">
        <v>21</v>
      </c>
      <c r="J16" s="40" t="s">
        <v>108</v>
      </c>
      <c r="K16" s="41">
        <v>100</v>
      </c>
      <c r="L16" s="44">
        <v>100</v>
      </c>
      <c r="M16" s="12">
        <f t="shared" si="0"/>
        <v>1</v>
      </c>
      <c r="N16" s="43" t="s">
        <v>21</v>
      </c>
      <c r="O16" s="42"/>
      <c r="R16" s="14"/>
    </row>
    <row r="17" spans="1:18" ht="39" customHeight="1">
      <c r="A17" s="9"/>
      <c r="B17" s="10"/>
      <c r="C17" s="11"/>
      <c r="D17" s="12"/>
      <c r="E17" s="39"/>
      <c r="F17" s="4"/>
      <c r="G17" s="33"/>
      <c r="H17" s="12"/>
      <c r="I17" s="12" t="s">
        <v>21</v>
      </c>
      <c r="J17" s="40" t="s">
        <v>109</v>
      </c>
      <c r="K17" s="41">
        <v>100</v>
      </c>
      <c r="L17" s="44">
        <v>100</v>
      </c>
      <c r="M17" s="12">
        <f t="shared" si="0"/>
        <v>1</v>
      </c>
      <c r="N17" s="43" t="s">
        <v>21</v>
      </c>
      <c r="O17" s="42"/>
      <c r="R17" s="14"/>
    </row>
    <row r="18" spans="1:18" ht="38.25" customHeight="1">
      <c r="A18" s="9"/>
      <c r="B18" s="10"/>
      <c r="C18" s="11"/>
      <c r="D18" s="12"/>
      <c r="E18" s="39"/>
      <c r="F18" s="4"/>
      <c r="G18" s="33"/>
      <c r="H18" s="12"/>
      <c r="I18" s="12" t="s">
        <v>21</v>
      </c>
      <c r="J18" s="40" t="s">
        <v>110</v>
      </c>
      <c r="K18" s="41">
        <v>60</v>
      </c>
      <c r="L18" s="44">
        <v>68.5</v>
      </c>
      <c r="M18" s="12">
        <f t="shared" si="0"/>
        <v>1.1416666666666666</v>
      </c>
      <c r="N18" s="43" t="s">
        <v>21</v>
      </c>
      <c r="O18" s="42"/>
      <c r="R18" s="14"/>
    </row>
    <row r="19" spans="1:18" ht="39.75" customHeight="1">
      <c r="A19" s="9"/>
      <c r="B19" s="10"/>
      <c r="C19" s="11"/>
      <c r="D19" s="12"/>
      <c r="E19" s="39"/>
      <c r="F19" s="45"/>
      <c r="G19" s="33"/>
      <c r="H19" s="12"/>
      <c r="I19" s="13" t="s">
        <v>21</v>
      </c>
      <c r="J19" s="40" t="s">
        <v>111</v>
      </c>
      <c r="K19" s="65">
        <v>80</v>
      </c>
      <c r="L19" s="44">
        <v>82</v>
      </c>
      <c r="M19" s="12">
        <f t="shared" si="0"/>
        <v>1.025</v>
      </c>
      <c r="N19" s="13" t="s">
        <v>21</v>
      </c>
      <c r="O19" s="13"/>
      <c r="R19" s="14"/>
    </row>
    <row r="20" spans="1:18" ht="39.75" customHeight="1">
      <c r="A20" s="9"/>
      <c r="B20" s="10"/>
      <c r="C20" s="11"/>
      <c r="D20" s="12"/>
      <c r="E20" s="39"/>
      <c r="F20" s="45"/>
      <c r="G20" s="33"/>
      <c r="H20" s="12"/>
      <c r="I20" s="13" t="s">
        <v>21</v>
      </c>
      <c r="J20" s="40" t="s">
        <v>118</v>
      </c>
      <c r="K20" s="65">
        <v>80</v>
      </c>
      <c r="L20" s="44">
        <v>95</v>
      </c>
      <c r="M20" s="12">
        <f t="shared" si="0"/>
        <v>1.1875</v>
      </c>
      <c r="N20" s="13" t="s">
        <v>21</v>
      </c>
      <c r="O20" s="13"/>
      <c r="R20" s="14"/>
    </row>
    <row r="21" spans="1:18" ht="30" customHeight="1">
      <c r="A21" s="9"/>
      <c r="B21" s="10"/>
      <c r="C21" s="11"/>
      <c r="D21" s="12"/>
      <c r="E21" s="39"/>
      <c r="F21" s="45"/>
      <c r="G21" s="33"/>
      <c r="H21" s="12"/>
      <c r="I21" s="13" t="s">
        <v>21</v>
      </c>
      <c r="J21" s="40" t="s">
        <v>113</v>
      </c>
      <c r="K21" s="65">
        <v>35.8</v>
      </c>
      <c r="L21" s="44">
        <v>36.3</v>
      </c>
      <c r="M21" s="12">
        <f t="shared" si="0"/>
        <v>1.0139664804469273</v>
      </c>
      <c r="N21" s="13" t="s">
        <v>21</v>
      </c>
      <c r="O21" s="13"/>
      <c r="R21" s="14"/>
    </row>
    <row r="22" spans="1:18" ht="65.25" customHeight="1">
      <c r="A22" s="9"/>
      <c r="B22" s="10"/>
      <c r="C22" s="11"/>
      <c r="D22" s="12"/>
      <c r="E22" s="15"/>
      <c r="F22" s="4"/>
      <c r="G22" s="33"/>
      <c r="H22" s="12"/>
      <c r="I22" s="12" t="s">
        <v>21</v>
      </c>
      <c r="J22" s="40" t="s">
        <v>115</v>
      </c>
      <c r="K22" s="41">
        <v>100</v>
      </c>
      <c r="L22" s="44">
        <v>88</v>
      </c>
      <c r="M22" s="12">
        <f t="shared" si="0"/>
        <v>0.88</v>
      </c>
      <c r="N22" s="41" t="s">
        <v>21</v>
      </c>
      <c r="O22" s="42"/>
      <c r="R22" s="14"/>
    </row>
    <row r="23" spans="1:18" ht="52.5" customHeight="1">
      <c r="A23" s="9"/>
      <c r="B23" s="10"/>
      <c r="C23" s="11"/>
      <c r="D23" s="12"/>
      <c r="E23" s="35"/>
      <c r="F23" s="4"/>
      <c r="G23" s="33"/>
      <c r="H23" s="12"/>
      <c r="I23" s="12" t="s">
        <v>21</v>
      </c>
      <c r="J23" s="40" t="s">
        <v>114</v>
      </c>
      <c r="K23" s="41">
        <v>97.5</v>
      </c>
      <c r="L23" s="44">
        <v>97.5</v>
      </c>
      <c r="M23" s="12">
        <f t="shared" si="0"/>
        <v>1</v>
      </c>
      <c r="N23" s="12" t="s">
        <v>21</v>
      </c>
      <c r="O23" s="42"/>
      <c r="R23" s="14"/>
    </row>
    <row r="24" spans="1:18" ht="19.5" customHeight="1">
      <c r="A24" s="9"/>
      <c r="B24" s="10"/>
      <c r="C24" s="11"/>
      <c r="D24" s="12"/>
      <c r="E24" s="20" t="s">
        <v>20</v>
      </c>
      <c r="F24" s="21" t="s">
        <v>21</v>
      </c>
      <c r="G24" s="21" t="s">
        <v>21</v>
      </c>
      <c r="H24" s="21" t="s">
        <v>21</v>
      </c>
      <c r="I24" s="47">
        <f>H12</f>
        <v>0.9941634241245136</v>
      </c>
      <c r="J24" s="20" t="s">
        <v>22</v>
      </c>
      <c r="K24" s="21" t="s">
        <v>21</v>
      </c>
      <c r="L24" s="21" t="s">
        <v>21</v>
      </c>
      <c r="M24" s="21" t="s">
        <v>21</v>
      </c>
      <c r="N24" s="48">
        <f>(M12+M13+M14+M15+M16+M17+M18+M19+M20+M21+M22+M23)/12</f>
        <v>1.0793999844816884</v>
      </c>
      <c r="O24" s="49"/>
      <c r="R24" s="14"/>
    </row>
    <row r="25" spans="1:15" ht="12.75" customHeight="1">
      <c r="A25" s="7"/>
      <c r="B25" s="4"/>
      <c r="C25" s="4"/>
      <c r="D25" s="4"/>
      <c r="E25" s="114" t="s">
        <v>105</v>
      </c>
      <c r="F25" s="115"/>
      <c r="G25" s="115"/>
      <c r="H25" s="115"/>
      <c r="I25" s="115"/>
      <c r="J25" s="115"/>
      <c r="K25" s="115"/>
      <c r="L25" s="115"/>
      <c r="M25" s="115"/>
      <c r="N25" s="116"/>
      <c r="O25" s="4"/>
    </row>
    <row r="26" spans="1:15" ht="39.75" customHeight="1">
      <c r="A26" s="38"/>
      <c r="B26" s="36"/>
      <c r="C26" s="10"/>
      <c r="D26" s="55"/>
      <c r="E26" s="39" t="s">
        <v>65</v>
      </c>
      <c r="F26" s="4">
        <v>90</v>
      </c>
      <c r="G26" s="33">
        <v>90</v>
      </c>
      <c r="H26" s="12">
        <f>G26/F26</f>
        <v>1</v>
      </c>
      <c r="I26" s="12" t="s">
        <v>21</v>
      </c>
      <c r="J26" s="40" t="s">
        <v>101</v>
      </c>
      <c r="K26" s="41">
        <f>F26/F12*100</f>
        <v>17.509727626459142</v>
      </c>
      <c r="L26" s="44">
        <f>G26/G12*100</f>
        <v>17.61252446183953</v>
      </c>
      <c r="M26" s="12">
        <f aca="true" t="shared" si="1" ref="M26:M32">L26/K26</f>
        <v>1.00587084148728</v>
      </c>
      <c r="N26" s="12" t="s">
        <v>21</v>
      </c>
      <c r="O26" s="12"/>
    </row>
    <row r="27" spans="1:15" ht="78.75" customHeight="1">
      <c r="A27" s="38"/>
      <c r="B27" s="36"/>
      <c r="C27" s="11"/>
      <c r="D27" s="55"/>
      <c r="E27" s="39"/>
      <c r="F27" s="4"/>
      <c r="G27" s="33"/>
      <c r="H27" s="12"/>
      <c r="I27" s="12"/>
      <c r="J27" s="40" t="s">
        <v>67</v>
      </c>
      <c r="K27" s="41">
        <v>13.5</v>
      </c>
      <c r="L27" s="44">
        <v>12.9</v>
      </c>
      <c r="M27" s="12">
        <f t="shared" si="1"/>
        <v>0.9555555555555556</v>
      </c>
      <c r="N27" s="12" t="s">
        <v>21</v>
      </c>
      <c r="O27" s="42"/>
    </row>
    <row r="28" spans="1:15" ht="78.75" customHeight="1">
      <c r="A28" s="38"/>
      <c r="B28" s="36"/>
      <c r="C28" s="11"/>
      <c r="D28" s="55"/>
      <c r="E28" s="39"/>
      <c r="F28" s="4"/>
      <c r="G28" s="33"/>
      <c r="H28" s="12"/>
      <c r="I28" s="12"/>
      <c r="J28" s="40" t="s">
        <v>68</v>
      </c>
      <c r="K28" s="41">
        <v>1</v>
      </c>
      <c r="L28" s="44">
        <v>4.8</v>
      </c>
      <c r="M28" s="12">
        <f t="shared" si="1"/>
        <v>4.8</v>
      </c>
      <c r="N28" s="12" t="s">
        <v>21</v>
      </c>
      <c r="O28" s="42"/>
    </row>
    <row r="29" spans="1:15" ht="54.75" customHeight="1">
      <c r="A29" s="38"/>
      <c r="B29" s="36"/>
      <c r="C29" s="11"/>
      <c r="D29" s="55"/>
      <c r="E29" s="39"/>
      <c r="F29" s="4"/>
      <c r="G29" s="33"/>
      <c r="H29" s="12"/>
      <c r="I29" s="12"/>
      <c r="J29" s="40" t="s">
        <v>69</v>
      </c>
      <c r="K29" s="41">
        <v>17.5</v>
      </c>
      <c r="L29" s="44">
        <v>17.5</v>
      </c>
      <c r="M29" s="12">
        <f t="shared" si="1"/>
        <v>1</v>
      </c>
      <c r="N29" s="12" t="s">
        <v>21</v>
      </c>
      <c r="O29" s="42"/>
    </row>
    <row r="30" spans="1:15" ht="51.75" customHeight="1">
      <c r="A30" s="9"/>
      <c r="B30" s="10"/>
      <c r="C30" s="11"/>
      <c r="D30" s="12"/>
      <c r="E30" s="39"/>
      <c r="F30" s="4"/>
      <c r="G30" s="33"/>
      <c r="H30" s="12"/>
      <c r="I30" s="12"/>
      <c r="J30" s="40" t="s">
        <v>102</v>
      </c>
      <c r="K30" s="41">
        <v>97.5</v>
      </c>
      <c r="L30" s="44">
        <v>97.5</v>
      </c>
      <c r="M30" s="12">
        <f t="shared" si="1"/>
        <v>1</v>
      </c>
      <c r="N30" s="12" t="s">
        <v>21</v>
      </c>
      <c r="O30" s="42"/>
    </row>
    <row r="31" spans="1:15" ht="64.5" customHeight="1">
      <c r="A31" s="9"/>
      <c r="B31" s="10"/>
      <c r="C31" s="11"/>
      <c r="D31" s="12"/>
      <c r="E31" s="39"/>
      <c r="F31" s="4"/>
      <c r="G31" s="33"/>
      <c r="H31" s="4"/>
      <c r="I31" s="12"/>
      <c r="J31" s="40" t="s">
        <v>71</v>
      </c>
      <c r="K31" s="41">
        <v>100</v>
      </c>
      <c r="L31" s="44">
        <v>88</v>
      </c>
      <c r="M31" s="12">
        <f t="shared" si="1"/>
        <v>0.88</v>
      </c>
      <c r="N31" s="56" t="s">
        <v>21</v>
      </c>
      <c r="O31" s="42"/>
    </row>
    <row r="32" spans="1:15" ht="40.5" customHeight="1">
      <c r="A32" s="9"/>
      <c r="B32" s="10"/>
      <c r="C32" s="11"/>
      <c r="D32" s="12"/>
      <c r="E32" s="57"/>
      <c r="F32" s="4"/>
      <c r="G32" s="33"/>
      <c r="H32" s="4"/>
      <c r="I32" s="12"/>
      <c r="J32" s="40" t="s">
        <v>72</v>
      </c>
      <c r="K32" s="41">
        <v>80</v>
      </c>
      <c r="L32" s="44">
        <v>93</v>
      </c>
      <c r="M32" s="12">
        <f t="shared" si="1"/>
        <v>1.1625</v>
      </c>
      <c r="N32" s="56" t="s">
        <v>21</v>
      </c>
      <c r="O32" s="42"/>
    </row>
    <row r="33" spans="1:15" ht="15.75">
      <c r="A33" s="9"/>
      <c r="B33" s="10"/>
      <c r="C33" s="11"/>
      <c r="D33" s="12"/>
      <c r="E33" s="58" t="s">
        <v>20</v>
      </c>
      <c r="F33" s="59" t="s">
        <v>21</v>
      </c>
      <c r="G33" s="59" t="s">
        <v>21</v>
      </c>
      <c r="H33" s="59" t="s">
        <v>21</v>
      </c>
      <c r="I33" s="60">
        <f>H26</f>
        <v>1</v>
      </c>
      <c r="J33" s="58" t="s">
        <v>22</v>
      </c>
      <c r="K33" s="59" t="s">
        <v>21</v>
      </c>
      <c r="L33" s="59" t="s">
        <v>21</v>
      </c>
      <c r="M33" s="60" t="s">
        <v>21</v>
      </c>
      <c r="N33" s="60">
        <f>(M30+M31+M26+M32+M27+M28+M29)/7</f>
        <v>1.5434180567204052</v>
      </c>
      <c r="O33" s="23"/>
    </row>
    <row r="34" spans="1:15" ht="12.75" customHeight="1">
      <c r="A34" s="9" t="s">
        <v>139</v>
      </c>
      <c r="B34" s="36"/>
      <c r="C34" s="11"/>
      <c r="D34" s="12"/>
      <c r="E34" s="111" t="s">
        <v>104</v>
      </c>
      <c r="F34" s="112"/>
      <c r="G34" s="112"/>
      <c r="H34" s="112"/>
      <c r="I34" s="112"/>
      <c r="J34" s="112"/>
      <c r="K34" s="112"/>
      <c r="L34" s="112"/>
      <c r="M34" s="112"/>
      <c r="N34" s="113"/>
      <c r="O34" s="42"/>
    </row>
    <row r="35" spans="1:15" ht="42" customHeight="1">
      <c r="A35" s="9"/>
      <c r="B35" s="10"/>
      <c r="C35" s="11"/>
      <c r="D35" s="55"/>
      <c r="E35" s="50" t="s">
        <v>73</v>
      </c>
      <c r="F35" s="51">
        <v>300</v>
      </c>
      <c r="G35" s="52">
        <v>220</v>
      </c>
      <c r="H35" s="42">
        <f>G35/F35</f>
        <v>0.7333333333333333</v>
      </c>
      <c r="I35" s="12" t="s">
        <v>21</v>
      </c>
      <c r="J35" s="53" t="s">
        <v>74</v>
      </c>
      <c r="K35" s="41">
        <f>F35/F12*100</f>
        <v>58.36575875486382</v>
      </c>
      <c r="L35" s="44">
        <f>G35/G12*100</f>
        <v>43.05283757338552</v>
      </c>
      <c r="M35" s="46">
        <f>L35/K35</f>
        <v>0.7376386170906718</v>
      </c>
      <c r="N35" s="12" t="s">
        <v>21</v>
      </c>
      <c r="O35" s="42"/>
    </row>
    <row r="36" spans="1:15" ht="38.25">
      <c r="A36" s="9"/>
      <c r="B36" s="10"/>
      <c r="C36" s="11"/>
      <c r="D36" s="55"/>
      <c r="E36" s="50"/>
      <c r="F36" s="51"/>
      <c r="G36" s="52"/>
      <c r="H36" s="42"/>
      <c r="I36" s="12" t="s">
        <v>21</v>
      </c>
      <c r="J36" s="40" t="s">
        <v>75</v>
      </c>
      <c r="K36" s="41">
        <v>80</v>
      </c>
      <c r="L36" s="44">
        <v>86</v>
      </c>
      <c r="M36" s="46">
        <f>L36/K36</f>
        <v>1.075</v>
      </c>
      <c r="N36" s="12" t="s">
        <v>21</v>
      </c>
      <c r="O36" s="42"/>
    </row>
    <row r="37" spans="1:15" ht="15.75">
      <c r="A37" s="9"/>
      <c r="B37" s="10"/>
      <c r="C37" s="11"/>
      <c r="D37" s="55"/>
      <c r="E37" s="20" t="s">
        <v>20</v>
      </c>
      <c r="F37" s="21" t="s">
        <v>21</v>
      </c>
      <c r="G37" s="21" t="s">
        <v>21</v>
      </c>
      <c r="H37" s="21" t="s">
        <v>21</v>
      </c>
      <c r="I37" s="47">
        <f>H35</f>
        <v>0.7333333333333333</v>
      </c>
      <c r="J37" s="20" t="s">
        <v>22</v>
      </c>
      <c r="K37" s="21" t="s">
        <v>21</v>
      </c>
      <c r="L37" s="21" t="s">
        <v>21</v>
      </c>
      <c r="M37" s="22" t="s">
        <v>21</v>
      </c>
      <c r="N37" s="48">
        <f>(M35+M36)/2</f>
        <v>0.9063193085453358</v>
      </c>
      <c r="O37" s="49"/>
    </row>
    <row r="38" spans="1:15" ht="14.25">
      <c r="A38" s="24"/>
      <c r="B38" s="61">
        <v>15439.9</v>
      </c>
      <c r="C38" s="61">
        <v>15392.7</v>
      </c>
      <c r="D38" s="26">
        <f>C38/B38</f>
        <v>0.9969429853820297</v>
      </c>
      <c r="E38" s="27" t="s">
        <v>24</v>
      </c>
      <c r="F38" s="25"/>
      <c r="G38" s="25"/>
      <c r="H38" s="25"/>
      <c r="I38" s="28">
        <f>(I33+I37+I24)/3</f>
        <v>0.9091655858192823</v>
      </c>
      <c r="J38" s="27" t="s">
        <v>25</v>
      </c>
      <c r="K38" s="25"/>
      <c r="L38" s="25"/>
      <c r="M38" s="25"/>
      <c r="N38" s="28">
        <f>(N33+N37+N24)/3</f>
        <v>1.1763791165824766</v>
      </c>
      <c r="O38" s="26">
        <f>(D38+I38+N38)/3</f>
        <v>1.0274958959279294</v>
      </c>
    </row>
    <row r="40" spans="5:10" ht="12.75">
      <c r="E40" s="54" t="s">
        <v>39</v>
      </c>
      <c r="J40" s="3" t="s">
        <v>119</v>
      </c>
    </row>
  </sheetData>
  <mergeCells count="22">
    <mergeCell ref="E34:N34"/>
    <mergeCell ref="E11:N11"/>
    <mergeCell ref="E25:N25"/>
    <mergeCell ref="A6:A9"/>
    <mergeCell ref="B6:N6"/>
    <mergeCell ref="K8:K9"/>
    <mergeCell ref="L8:L9"/>
    <mergeCell ref="M8:M9"/>
    <mergeCell ref="O6:O9"/>
    <mergeCell ref="B7:D7"/>
    <mergeCell ref="E7:I7"/>
    <mergeCell ref="J7:N7"/>
    <mergeCell ref="B8:B9"/>
    <mergeCell ref="C8:C9"/>
    <mergeCell ref="D8:D9"/>
    <mergeCell ref="F8:F9"/>
    <mergeCell ref="G8:G9"/>
    <mergeCell ref="H8:H9"/>
    <mergeCell ref="B5:O5"/>
    <mergeCell ref="B2:N2"/>
    <mergeCell ref="B3:N3"/>
    <mergeCell ref="E4:J4"/>
  </mergeCells>
  <printOptions/>
  <pageMargins left="0.23" right="0.17" top="0.46" bottom="0.28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2:R40"/>
  <sheetViews>
    <sheetView workbookViewId="0" topLeftCell="A31">
      <selection activeCell="B15" sqref="B15"/>
    </sheetView>
  </sheetViews>
  <sheetFormatPr defaultColWidth="9.140625" defaultRowHeight="12.75"/>
  <cols>
    <col min="1" max="1" width="4.28125" style="1" customWidth="1"/>
    <col min="2" max="3" width="7.28125" style="3" customWidth="1"/>
    <col min="4" max="4" width="7.8515625" style="3" customWidth="1"/>
    <col min="5" max="5" width="26.7109375" style="3" customWidth="1"/>
    <col min="6" max="6" width="5.57421875" style="3" customWidth="1"/>
    <col min="7" max="7" width="5.7109375" style="3" customWidth="1"/>
    <col min="8" max="8" width="7.8515625" style="3" customWidth="1"/>
    <col min="9" max="9" width="8.00390625" style="3" customWidth="1"/>
    <col min="10" max="10" width="35.28125" style="3" customWidth="1"/>
    <col min="11" max="11" width="5.421875" style="3" customWidth="1"/>
    <col min="12" max="12" width="5.57421875" style="3" customWidth="1"/>
    <col min="13" max="13" width="7.28125" style="3" customWidth="1"/>
    <col min="14" max="14" width="10.00390625" style="3" customWidth="1"/>
    <col min="15" max="15" width="8.00390625" style="3" customWidth="1"/>
    <col min="16" max="16384" width="9.140625" style="3" customWidth="1"/>
  </cols>
  <sheetData>
    <row r="2" spans="2:15" ht="14.25">
      <c r="B2" s="88" t="s">
        <v>183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88" t="s">
        <v>169</v>
      </c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2"/>
    </row>
    <row r="4" spans="2:15" ht="14.25">
      <c r="B4" s="2"/>
      <c r="C4" s="2"/>
      <c r="D4" s="2"/>
      <c r="E4" s="88" t="s">
        <v>188</v>
      </c>
      <c r="F4" s="88"/>
      <c r="G4" s="88"/>
      <c r="H4" s="88"/>
      <c r="I4" s="88"/>
      <c r="J4" s="89"/>
      <c r="K4" s="2"/>
      <c r="L4" s="2"/>
      <c r="M4" s="2"/>
      <c r="N4" s="2"/>
      <c r="O4" s="2"/>
    </row>
    <row r="5" spans="2:15" ht="12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 customHeight="1">
      <c r="A6" s="94" t="s">
        <v>0</v>
      </c>
      <c r="B6" s="97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4" t="s">
        <v>2</v>
      </c>
    </row>
    <row r="7" spans="1:15" ht="73.5" customHeight="1">
      <c r="A7" s="95"/>
      <c r="B7" s="105" t="s">
        <v>36</v>
      </c>
      <c r="C7" s="106"/>
      <c r="D7" s="107"/>
      <c r="E7" s="108" t="s">
        <v>3</v>
      </c>
      <c r="F7" s="109"/>
      <c r="G7" s="109"/>
      <c r="H7" s="109"/>
      <c r="I7" s="84"/>
      <c r="J7" s="108" t="s">
        <v>4</v>
      </c>
      <c r="K7" s="109"/>
      <c r="L7" s="109"/>
      <c r="M7" s="109"/>
      <c r="N7" s="84"/>
      <c r="O7" s="95"/>
    </row>
    <row r="8" spans="1:15" ht="25.5" customHeight="1">
      <c r="A8" s="95"/>
      <c r="B8" s="100" t="s">
        <v>5</v>
      </c>
      <c r="C8" s="100" t="s">
        <v>6</v>
      </c>
      <c r="D8" s="100" t="s">
        <v>7</v>
      </c>
      <c r="E8" s="4" t="s">
        <v>8</v>
      </c>
      <c r="F8" s="104" t="s">
        <v>9</v>
      </c>
      <c r="G8" s="104" t="s">
        <v>10</v>
      </c>
      <c r="H8" s="104" t="s">
        <v>11</v>
      </c>
      <c r="I8" s="5" t="s">
        <v>12</v>
      </c>
      <c r="J8" s="4" t="s">
        <v>8</v>
      </c>
      <c r="K8" s="100" t="s">
        <v>13</v>
      </c>
      <c r="L8" s="100" t="s">
        <v>14</v>
      </c>
      <c r="M8" s="100" t="s">
        <v>15</v>
      </c>
      <c r="N8" s="4" t="s">
        <v>16</v>
      </c>
      <c r="O8" s="95"/>
    </row>
    <row r="9" spans="1:15" ht="46.5" customHeight="1" hidden="1">
      <c r="A9" s="96"/>
      <c r="B9" s="100"/>
      <c r="C9" s="100"/>
      <c r="D9" s="100"/>
      <c r="E9" s="4"/>
      <c r="F9" s="104"/>
      <c r="G9" s="104"/>
      <c r="H9" s="104"/>
      <c r="I9" s="6"/>
      <c r="J9" s="4"/>
      <c r="K9" s="100"/>
      <c r="L9" s="100"/>
      <c r="M9" s="100"/>
      <c r="N9" s="4"/>
      <c r="O9" s="96"/>
    </row>
    <row r="10" spans="1:15" ht="15" customHeight="1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32">
        <v>7</v>
      </c>
      <c r="H10" s="5">
        <v>8</v>
      </c>
      <c r="I10" s="8">
        <v>9</v>
      </c>
      <c r="J10" s="4">
        <v>10</v>
      </c>
      <c r="K10" s="4">
        <v>11</v>
      </c>
      <c r="L10" s="33">
        <v>12</v>
      </c>
      <c r="M10" s="4">
        <v>13</v>
      </c>
      <c r="N10" s="4">
        <v>14</v>
      </c>
      <c r="O10" s="4">
        <v>15</v>
      </c>
    </row>
    <row r="11" spans="1:15" ht="26.25" customHeight="1">
      <c r="A11" s="7"/>
      <c r="B11" s="4"/>
      <c r="C11" s="4"/>
      <c r="D11" s="4"/>
      <c r="E11" s="114" t="s">
        <v>37</v>
      </c>
      <c r="F11" s="115"/>
      <c r="G11" s="115"/>
      <c r="H11" s="115"/>
      <c r="I11" s="115"/>
      <c r="J11" s="115"/>
      <c r="K11" s="115"/>
      <c r="L11" s="115"/>
      <c r="M11" s="115"/>
      <c r="N11" s="116"/>
      <c r="O11" s="4"/>
    </row>
    <row r="12" spans="1:18" ht="51.75" customHeight="1">
      <c r="A12" s="78" t="s">
        <v>17</v>
      </c>
      <c r="B12" s="74"/>
      <c r="C12" s="10"/>
      <c r="D12" s="81"/>
      <c r="E12" s="39" t="s">
        <v>91</v>
      </c>
      <c r="F12" s="4">
        <v>246</v>
      </c>
      <c r="G12" s="33">
        <v>252</v>
      </c>
      <c r="H12" s="12">
        <f>G12/F12</f>
        <v>1.024390243902439</v>
      </c>
      <c r="I12" s="12" t="s">
        <v>21</v>
      </c>
      <c r="J12" s="40" t="s">
        <v>106</v>
      </c>
      <c r="K12" s="41">
        <v>100</v>
      </c>
      <c r="L12" s="44">
        <v>100</v>
      </c>
      <c r="M12" s="12">
        <f>L12/K12</f>
        <v>1</v>
      </c>
      <c r="N12" s="41" t="s">
        <v>21</v>
      </c>
      <c r="O12" s="12"/>
      <c r="R12" s="14"/>
    </row>
    <row r="13" spans="1:18" ht="54.75" customHeight="1">
      <c r="A13" s="78" t="s">
        <v>23</v>
      </c>
      <c r="B13" s="74"/>
      <c r="C13" s="11"/>
      <c r="D13" s="81"/>
      <c r="E13" s="39"/>
      <c r="F13" s="4"/>
      <c r="G13" s="33"/>
      <c r="H13" s="12"/>
      <c r="I13" s="12" t="s">
        <v>21</v>
      </c>
      <c r="J13" s="40" t="s">
        <v>38</v>
      </c>
      <c r="K13" s="41">
        <v>4</v>
      </c>
      <c r="L13" s="44">
        <v>4</v>
      </c>
      <c r="M13" s="12">
        <v>0</v>
      </c>
      <c r="N13" s="41" t="s">
        <v>21</v>
      </c>
      <c r="O13" s="42"/>
      <c r="R13" s="14"/>
    </row>
    <row r="14" spans="1:18" ht="65.25" customHeight="1">
      <c r="A14" s="80">
        <v>3</v>
      </c>
      <c r="B14" s="74"/>
      <c r="C14" s="11"/>
      <c r="D14" s="12"/>
      <c r="E14" s="39"/>
      <c r="F14" s="4"/>
      <c r="G14" s="33"/>
      <c r="H14" s="12"/>
      <c r="I14" s="12" t="s">
        <v>21</v>
      </c>
      <c r="J14" s="40" t="s">
        <v>40</v>
      </c>
      <c r="K14" s="41">
        <v>0</v>
      </c>
      <c r="L14" s="44">
        <v>0</v>
      </c>
      <c r="M14" s="12">
        <v>0</v>
      </c>
      <c r="N14" s="43" t="s">
        <v>21</v>
      </c>
      <c r="O14" s="42"/>
      <c r="R14" s="14"/>
    </row>
    <row r="15" spans="1:18" ht="64.5" customHeight="1">
      <c r="A15" s="80">
        <v>4</v>
      </c>
      <c r="B15" s="74"/>
      <c r="C15" s="11"/>
      <c r="D15" s="12"/>
      <c r="E15" s="39"/>
      <c r="F15" s="4"/>
      <c r="G15" s="33"/>
      <c r="H15" s="12"/>
      <c r="I15" s="12" t="s">
        <v>21</v>
      </c>
      <c r="J15" s="40" t="s">
        <v>107</v>
      </c>
      <c r="K15" s="41">
        <v>0</v>
      </c>
      <c r="L15" s="44">
        <v>0</v>
      </c>
      <c r="M15" s="12">
        <v>0</v>
      </c>
      <c r="N15" s="43" t="s">
        <v>21</v>
      </c>
      <c r="O15" s="42"/>
      <c r="R15" s="14"/>
    </row>
    <row r="16" spans="1:18" ht="27.75" customHeight="1">
      <c r="A16" s="9"/>
      <c r="B16" s="10"/>
      <c r="C16" s="11"/>
      <c r="D16" s="12"/>
      <c r="E16" s="39"/>
      <c r="F16" s="4"/>
      <c r="G16" s="33"/>
      <c r="H16" s="12"/>
      <c r="I16" s="12" t="s">
        <v>21</v>
      </c>
      <c r="J16" s="40" t="s">
        <v>108</v>
      </c>
      <c r="K16" s="41">
        <v>100</v>
      </c>
      <c r="L16" s="44">
        <v>100</v>
      </c>
      <c r="M16" s="12">
        <f>L16/K16</f>
        <v>1</v>
      </c>
      <c r="N16" s="43" t="s">
        <v>21</v>
      </c>
      <c r="O16" s="42"/>
      <c r="R16" s="14"/>
    </row>
    <row r="17" spans="1:18" ht="39" customHeight="1">
      <c r="A17" s="9"/>
      <c r="B17" s="10"/>
      <c r="C17" s="11"/>
      <c r="D17" s="12"/>
      <c r="E17" s="39"/>
      <c r="F17" s="4"/>
      <c r="G17" s="33"/>
      <c r="H17" s="12"/>
      <c r="I17" s="12" t="s">
        <v>21</v>
      </c>
      <c r="J17" s="40" t="s">
        <v>109</v>
      </c>
      <c r="K17" s="41">
        <v>100</v>
      </c>
      <c r="L17" s="44">
        <v>100</v>
      </c>
      <c r="M17" s="12">
        <f aca="true" t="shared" si="0" ref="M17:M23">L17/K17</f>
        <v>1</v>
      </c>
      <c r="N17" s="43" t="s">
        <v>21</v>
      </c>
      <c r="O17" s="42"/>
      <c r="R17" s="14"/>
    </row>
    <row r="18" spans="1:18" ht="39.75" customHeight="1">
      <c r="A18" s="9"/>
      <c r="B18" s="10"/>
      <c r="C18" s="11"/>
      <c r="D18" s="12"/>
      <c r="E18" s="39"/>
      <c r="F18" s="4"/>
      <c r="G18" s="33"/>
      <c r="H18" s="12"/>
      <c r="I18" s="12" t="s">
        <v>21</v>
      </c>
      <c r="J18" s="40" t="s">
        <v>110</v>
      </c>
      <c r="K18" s="41">
        <v>78</v>
      </c>
      <c r="L18" s="44">
        <v>76.2</v>
      </c>
      <c r="M18" s="12">
        <f t="shared" si="0"/>
        <v>0.976923076923077</v>
      </c>
      <c r="N18" s="43" t="s">
        <v>21</v>
      </c>
      <c r="O18" s="42"/>
      <c r="R18" s="14"/>
    </row>
    <row r="19" spans="1:18" ht="39" customHeight="1">
      <c r="A19" s="9"/>
      <c r="B19" s="10"/>
      <c r="C19" s="11"/>
      <c r="D19" s="12"/>
      <c r="E19" s="39"/>
      <c r="F19" s="45"/>
      <c r="G19" s="33"/>
      <c r="H19" s="12"/>
      <c r="I19" s="13" t="s">
        <v>21</v>
      </c>
      <c r="J19" s="40" t="s">
        <v>111</v>
      </c>
      <c r="K19" s="65">
        <v>80</v>
      </c>
      <c r="L19" s="44">
        <v>79.3</v>
      </c>
      <c r="M19" s="12">
        <f t="shared" si="0"/>
        <v>0.99125</v>
      </c>
      <c r="N19" s="13" t="s">
        <v>21</v>
      </c>
      <c r="O19" s="13"/>
      <c r="R19" s="14"/>
    </row>
    <row r="20" spans="1:18" ht="39.75" customHeight="1">
      <c r="A20" s="9"/>
      <c r="B20" s="10"/>
      <c r="C20" s="11"/>
      <c r="D20" s="12"/>
      <c r="E20" s="39"/>
      <c r="F20" s="45"/>
      <c r="G20" s="33"/>
      <c r="H20" s="12"/>
      <c r="I20" s="13" t="s">
        <v>21</v>
      </c>
      <c r="J20" s="40" t="s">
        <v>112</v>
      </c>
      <c r="K20" s="65">
        <v>100</v>
      </c>
      <c r="L20" s="44">
        <v>100</v>
      </c>
      <c r="M20" s="12">
        <f t="shared" si="0"/>
        <v>1</v>
      </c>
      <c r="N20" s="13" t="s">
        <v>21</v>
      </c>
      <c r="O20" s="13"/>
      <c r="R20" s="14"/>
    </row>
    <row r="21" spans="1:18" ht="27" customHeight="1">
      <c r="A21" s="9"/>
      <c r="B21" s="10"/>
      <c r="C21" s="11"/>
      <c r="D21" s="12"/>
      <c r="E21" s="39"/>
      <c r="F21" s="45"/>
      <c r="G21" s="33"/>
      <c r="H21" s="12"/>
      <c r="I21" s="13" t="s">
        <v>21</v>
      </c>
      <c r="J21" s="40" t="s">
        <v>113</v>
      </c>
      <c r="K21" s="65">
        <v>44.7</v>
      </c>
      <c r="L21" s="44">
        <v>36.9</v>
      </c>
      <c r="M21" s="12">
        <f t="shared" si="0"/>
        <v>0.8255033557046979</v>
      </c>
      <c r="N21" s="13" t="s">
        <v>21</v>
      </c>
      <c r="O21" s="13"/>
      <c r="R21" s="14"/>
    </row>
    <row r="22" spans="1:18" ht="66" customHeight="1">
      <c r="A22" s="9"/>
      <c r="B22" s="10"/>
      <c r="C22" s="11"/>
      <c r="D22" s="12"/>
      <c r="E22" s="15"/>
      <c r="F22" s="4"/>
      <c r="G22" s="33"/>
      <c r="H22" s="12"/>
      <c r="I22" s="12" t="s">
        <v>21</v>
      </c>
      <c r="J22" s="40" t="s">
        <v>115</v>
      </c>
      <c r="K22" s="41">
        <v>100</v>
      </c>
      <c r="L22" s="44">
        <v>100</v>
      </c>
      <c r="M22" s="12">
        <f t="shared" si="0"/>
        <v>1</v>
      </c>
      <c r="N22" s="41" t="s">
        <v>21</v>
      </c>
      <c r="O22" s="42"/>
      <c r="R22" s="14"/>
    </row>
    <row r="23" spans="1:18" ht="51.75" customHeight="1">
      <c r="A23" s="9"/>
      <c r="B23" s="10"/>
      <c r="C23" s="11"/>
      <c r="D23" s="12"/>
      <c r="E23" s="35"/>
      <c r="F23" s="4"/>
      <c r="G23" s="33"/>
      <c r="H23" s="12"/>
      <c r="I23" s="12" t="s">
        <v>21</v>
      </c>
      <c r="J23" s="40" t="s">
        <v>114</v>
      </c>
      <c r="K23" s="41">
        <v>85</v>
      </c>
      <c r="L23" s="44">
        <v>85</v>
      </c>
      <c r="M23" s="12">
        <f t="shared" si="0"/>
        <v>1</v>
      </c>
      <c r="N23" s="12" t="s">
        <v>21</v>
      </c>
      <c r="O23" s="42"/>
      <c r="R23" s="14"/>
    </row>
    <row r="24" spans="1:18" ht="19.5" customHeight="1">
      <c r="A24" s="9"/>
      <c r="B24" s="10"/>
      <c r="C24" s="11"/>
      <c r="D24" s="12"/>
      <c r="E24" s="20" t="s">
        <v>20</v>
      </c>
      <c r="F24" s="21" t="s">
        <v>21</v>
      </c>
      <c r="G24" s="21" t="s">
        <v>21</v>
      </c>
      <c r="H24" s="21" t="s">
        <v>21</v>
      </c>
      <c r="I24" s="47">
        <f>H12</f>
        <v>1.024390243902439</v>
      </c>
      <c r="J24" s="20" t="s">
        <v>22</v>
      </c>
      <c r="K24" s="21" t="s">
        <v>21</v>
      </c>
      <c r="L24" s="21" t="s">
        <v>21</v>
      </c>
      <c r="M24" s="21" t="s">
        <v>21</v>
      </c>
      <c r="N24" s="48">
        <f>(M12+M13+M14+M15+M16+M17+M18+M19+M20+M21+M22+M23)/12</f>
        <v>0.7328063693856479</v>
      </c>
      <c r="O24" s="49"/>
      <c r="R24" s="14"/>
    </row>
    <row r="25" spans="1:15" ht="12.75" customHeight="1">
      <c r="A25" s="7"/>
      <c r="B25" s="4"/>
      <c r="C25" s="4"/>
      <c r="D25" s="4"/>
      <c r="E25" s="114" t="s">
        <v>105</v>
      </c>
      <c r="F25" s="115"/>
      <c r="G25" s="115"/>
      <c r="H25" s="115"/>
      <c r="I25" s="115"/>
      <c r="J25" s="115"/>
      <c r="K25" s="115"/>
      <c r="L25" s="115"/>
      <c r="M25" s="115"/>
      <c r="N25" s="116"/>
      <c r="O25" s="4"/>
    </row>
    <row r="26" spans="1:15" ht="39.75" customHeight="1">
      <c r="A26" s="38"/>
      <c r="B26" s="36"/>
      <c r="C26" s="10"/>
      <c r="D26" s="55"/>
      <c r="E26" s="39" t="s">
        <v>65</v>
      </c>
      <c r="F26" s="4">
        <v>145</v>
      </c>
      <c r="G26" s="33">
        <v>145</v>
      </c>
      <c r="H26" s="12">
        <f>G26/F26</f>
        <v>1</v>
      </c>
      <c r="I26" s="12" t="s">
        <v>21</v>
      </c>
      <c r="J26" s="40" t="s">
        <v>101</v>
      </c>
      <c r="K26" s="41">
        <f>F26/F12*100</f>
        <v>58.94308943089431</v>
      </c>
      <c r="L26" s="44">
        <f>G26/G12*100</f>
        <v>57.53968253968254</v>
      </c>
      <c r="M26" s="12">
        <f aca="true" t="shared" si="1" ref="M26:M32">L26/K26</f>
        <v>0.9761904761904762</v>
      </c>
      <c r="N26" s="12" t="s">
        <v>21</v>
      </c>
      <c r="O26" s="12"/>
    </row>
    <row r="27" spans="1:15" ht="78.75" customHeight="1">
      <c r="A27" s="38"/>
      <c r="B27" s="36"/>
      <c r="C27" s="11"/>
      <c r="D27" s="55"/>
      <c r="E27" s="39"/>
      <c r="F27" s="4"/>
      <c r="G27" s="33"/>
      <c r="H27" s="12"/>
      <c r="I27" s="12"/>
      <c r="J27" s="40" t="s">
        <v>67</v>
      </c>
      <c r="K27" s="41">
        <v>43</v>
      </c>
      <c r="L27" s="44">
        <v>35.7</v>
      </c>
      <c r="M27" s="12">
        <f t="shared" si="1"/>
        <v>0.830232558139535</v>
      </c>
      <c r="N27" s="12" t="s">
        <v>21</v>
      </c>
      <c r="O27" s="42"/>
    </row>
    <row r="28" spans="1:15" ht="78.75" customHeight="1">
      <c r="A28" s="38"/>
      <c r="B28" s="36"/>
      <c r="C28" s="11"/>
      <c r="D28" s="55"/>
      <c r="E28" s="39"/>
      <c r="F28" s="4"/>
      <c r="G28" s="33"/>
      <c r="H28" s="12"/>
      <c r="I28" s="12"/>
      <c r="J28" s="40" t="s">
        <v>68</v>
      </c>
      <c r="K28" s="41">
        <v>11</v>
      </c>
      <c r="L28" s="44">
        <v>9.1</v>
      </c>
      <c r="M28" s="12">
        <f t="shared" si="1"/>
        <v>0.8272727272727273</v>
      </c>
      <c r="N28" s="12" t="s">
        <v>21</v>
      </c>
      <c r="O28" s="42"/>
    </row>
    <row r="29" spans="1:15" ht="54.75" customHeight="1">
      <c r="A29" s="38"/>
      <c r="B29" s="36"/>
      <c r="C29" s="11"/>
      <c r="D29" s="55"/>
      <c r="E29" s="39"/>
      <c r="F29" s="4"/>
      <c r="G29" s="33"/>
      <c r="H29" s="12"/>
      <c r="I29" s="12"/>
      <c r="J29" s="40" t="s">
        <v>69</v>
      </c>
      <c r="K29" s="41">
        <v>58.9</v>
      </c>
      <c r="L29" s="44">
        <v>57.5</v>
      </c>
      <c r="M29" s="12">
        <f t="shared" si="1"/>
        <v>0.9762308998302207</v>
      </c>
      <c r="N29" s="12" t="s">
        <v>21</v>
      </c>
      <c r="O29" s="42"/>
    </row>
    <row r="30" spans="1:15" ht="51.75" customHeight="1">
      <c r="A30" s="9"/>
      <c r="B30" s="10"/>
      <c r="C30" s="11"/>
      <c r="D30" s="12"/>
      <c r="E30" s="39"/>
      <c r="F30" s="4"/>
      <c r="G30" s="33"/>
      <c r="H30" s="12"/>
      <c r="I30" s="12"/>
      <c r="J30" s="40" t="s">
        <v>102</v>
      </c>
      <c r="K30" s="41">
        <v>85</v>
      </c>
      <c r="L30" s="44">
        <v>85</v>
      </c>
      <c r="M30" s="12">
        <f t="shared" si="1"/>
        <v>1</v>
      </c>
      <c r="N30" s="12" t="s">
        <v>21</v>
      </c>
      <c r="O30" s="42"/>
    </row>
    <row r="31" spans="1:15" ht="64.5" customHeight="1">
      <c r="A31" s="9"/>
      <c r="B31" s="10"/>
      <c r="C31" s="11"/>
      <c r="D31" s="12"/>
      <c r="E31" s="39"/>
      <c r="F31" s="4"/>
      <c r="G31" s="33"/>
      <c r="H31" s="4"/>
      <c r="I31" s="12"/>
      <c r="J31" s="40" t="s">
        <v>71</v>
      </c>
      <c r="K31" s="41">
        <v>100</v>
      </c>
      <c r="L31" s="44">
        <v>100</v>
      </c>
      <c r="M31" s="12">
        <f t="shared" si="1"/>
        <v>1</v>
      </c>
      <c r="N31" s="56" t="s">
        <v>21</v>
      </c>
      <c r="O31" s="42"/>
    </row>
    <row r="32" spans="1:15" ht="40.5" customHeight="1">
      <c r="A32" s="9"/>
      <c r="B32" s="10"/>
      <c r="C32" s="11"/>
      <c r="D32" s="12"/>
      <c r="E32" s="57"/>
      <c r="F32" s="4"/>
      <c r="G32" s="33"/>
      <c r="H32" s="4"/>
      <c r="I32" s="12"/>
      <c r="J32" s="40" t="s">
        <v>72</v>
      </c>
      <c r="K32" s="41">
        <v>80</v>
      </c>
      <c r="L32" s="44">
        <v>82.5</v>
      </c>
      <c r="M32" s="12">
        <f t="shared" si="1"/>
        <v>1.03125</v>
      </c>
      <c r="N32" s="56" t="s">
        <v>21</v>
      </c>
      <c r="O32" s="42"/>
    </row>
    <row r="33" spans="1:15" ht="15.75">
      <c r="A33" s="9"/>
      <c r="B33" s="10"/>
      <c r="C33" s="11"/>
      <c r="D33" s="12"/>
      <c r="E33" s="58" t="s">
        <v>20</v>
      </c>
      <c r="F33" s="59" t="s">
        <v>21</v>
      </c>
      <c r="G33" s="59" t="s">
        <v>21</v>
      </c>
      <c r="H33" s="59" t="s">
        <v>21</v>
      </c>
      <c r="I33" s="60">
        <f>H26</f>
        <v>1</v>
      </c>
      <c r="J33" s="58" t="s">
        <v>22</v>
      </c>
      <c r="K33" s="59" t="s">
        <v>21</v>
      </c>
      <c r="L33" s="59" t="s">
        <v>21</v>
      </c>
      <c r="M33" s="60" t="s">
        <v>21</v>
      </c>
      <c r="N33" s="60">
        <f>(M30+M31+M26+M32+M27+M28+M29)/7</f>
        <v>0.9487395230618514</v>
      </c>
      <c r="O33" s="23"/>
    </row>
    <row r="34" spans="1:15" ht="12.75" customHeight="1">
      <c r="A34" s="9" t="s">
        <v>139</v>
      </c>
      <c r="B34" s="36"/>
      <c r="C34" s="11"/>
      <c r="D34" s="55"/>
      <c r="E34" s="111" t="s">
        <v>104</v>
      </c>
      <c r="F34" s="112"/>
      <c r="G34" s="112"/>
      <c r="H34" s="112"/>
      <c r="I34" s="112"/>
      <c r="J34" s="112"/>
      <c r="K34" s="112"/>
      <c r="L34" s="112"/>
      <c r="M34" s="112"/>
      <c r="N34" s="113"/>
      <c r="O34" s="42"/>
    </row>
    <row r="35" spans="1:15" ht="41.25" customHeight="1">
      <c r="A35" s="9"/>
      <c r="B35" s="10"/>
      <c r="C35" s="11"/>
      <c r="D35" s="55"/>
      <c r="E35" s="50" t="s">
        <v>73</v>
      </c>
      <c r="F35" s="51">
        <v>100</v>
      </c>
      <c r="G35" s="52">
        <v>114</v>
      </c>
      <c r="H35" s="42">
        <f>G35/F35</f>
        <v>1.14</v>
      </c>
      <c r="I35" s="12" t="s">
        <v>21</v>
      </c>
      <c r="J35" s="53" t="s">
        <v>74</v>
      </c>
      <c r="K35" s="41">
        <f>F35/F12*100</f>
        <v>40.65040650406504</v>
      </c>
      <c r="L35" s="44">
        <f>G35/G12*100</f>
        <v>45.23809523809524</v>
      </c>
      <c r="M35" s="46">
        <f>L35/K35</f>
        <v>1.112857142857143</v>
      </c>
      <c r="N35" s="12" t="s">
        <v>21</v>
      </c>
      <c r="O35" s="42"/>
    </row>
    <row r="36" spans="1:15" ht="38.25">
      <c r="A36" s="9"/>
      <c r="B36" s="10"/>
      <c r="C36" s="11"/>
      <c r="D36" s="55"/>
      <c r="E36" s="50"/>
      <c r="F36" s="51"/>
      <c r="G36" s="52"/>
      <c r="H36" s="42"/>
      <c r="I36" s="12" t="s">
        <v>21</v>
      </c>
      <c r="J36" s="40" t="s">
        <v>75</v>
      </c>
      <c r="K36" s="41">
        <v>80</v>
      </c>
      <c r="L36" s="44">
        <v>84.5</v>
      </c>
      <c r="M36" s="46">
        <f>L36/K36</f>
        <v>1.05625</v>
      </c>
      <c r="N36" s="12" t="s">
        <v>21</v>
      </c>
      <c r="O36" s="42"/>
    </row>
    <row r="37" spans="1:15" ht="15.75">
      <c r="A37" s="9"/>
      <c r="B37" s="10"/>
      <c r="C37" s="11"/>
      <c r="D37" s="55"/>
      <c r="E37" s="20" t="s">
        <v>20</v>
      </c>
      <c r="F37" s="21" t="s">
        <v>21</v>
      </c>
      <c r="G37" s="21" t="s">
        <v>21</v>
      </c>
      <c r="H37" s="21" t="s">
        <v>21</v>
      </c>
      <c r="I37" s="47">
        <f>H35</f>
        <v>1.14</v>
      </c>
      <c r="J37" s="20" t="s">
        <v>22</v>
      </c>
      <c r="K37" s="21" t="s">
        <v>21</v>
      </c>
      <c r="L37" s="21" t="s">
        <v>21</v>
      </c>
      <c r="M37" s="22" t="s">
        <v>21</v>
      </c>
      <c r="N37" s="48">
        <f>(M35+M36)/2</f>
        <v>1.0845535714285715</v>
      </c>
      <c r="O37" s="49"/>
    </row>
    <row r="38" spans="1:15" ht="14.25">
      <c r="A38" s="24"/>
      <c r="B38" s="61">
        <v>11296.4</v>
      </c>
      <c r="C38" s="61">
        <v>11295.5</v>
      </c>
      <c r="D38" s="26">
        <f>C38/B38</f>
        <v>0.999920328600262</v>
      </c>
      <c r="E38" s="27" t="s">
        <v>24</v>
      </c>
      <c r="F38" s="25"/>
      <c r="G38" s="25"/>
      <c r="H38" s="25"/>
      <c r="I38" s="28">
        <f>(I33+I37+I24)/3</f>
        <v>1.0547967479674796</v>
      </c>
      <c r="J38" s="27" t="s">
        <v>25</v>
      </c>
      <c r="K38" s="25"/>
      <c r="L38" s="25"/>
      <c r="M38" s="25"/>
      <c r="N38" s="28">
        <f>(N33+N37+N24)/3</f>
        <v>0.922033154625357</v>
      </c>
      <c r="O38" s="26">
        <f>(D38+I38+N38)/3</f>
        <v>0.9922500770643662</v>
      </c>
    </row>
    <row r="40" spans="5:10" ht="12.75">
      <c r="E40" s="54" t="s">
        <v>39</v>
      </c>
      <c r="J40" s="3" t="s">
        <v>117</v>
      </c>
    </row>
  </sheetData>
  <mergeCells count="22">
    <mergeCell ref="E34:N34"/>
    <mergeCell ref="E11:N11"/>
    <mergeCell ref="E25:N25"/>
    <mergeCell ref="B5:O5"/>
    <mergeCell ref="O6:O9"/>
    <mergeCell ref="B7:D7"/>
    <mergeCell ref="E7:I7"/>
    <mergeCell ref="F8:F9"/>
    <mergeCell ref="H8:H9"/>
    <mergeCell ref="B2:N2"/>
    <mergeCell ref="B3:N3"/>
    <mergeCell ref="E4:J4"/>
    <mergeCell ref="B8:B9"/>
    <mergeCell ref="G8:G9"/>
    <mergeCell ref="A6:A9"/>
    <mergeCell ref="B6:N6"/>
    <mergeCell ref="K8:K9"/>
    <mergeCell ref="L8:L9"/>
    <mergeCell ref="M8:M9"/>
    <mergeCell ref="C8:C9"/>
    <mergeCell ref="D8:D9"/>
    <mergeCell ref="J7:N7"/>
  </mergeCells>
  <printOptions/>
  <pageMargins left="0.23" right="0.17" top="0.46" bottom="0.28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2:R51"/>
  <sheetViews>
    <sheetView workbookViewId="0" topLeftCell="A41">
      <selection activeCell="B16" sqref="B16"/>
    </sheetView>
  </sheetViews>
  <sheetFormatPr defaultColWidth="9.140625" defaultRowHeight="12.75"/>
  <cols>
    <col min="1" max="1" width="4.28125" style="1" customWidth="1"/>
    <col min="2" max="2" width="7.57421875" style="3" customWidth="1"/>
    <col min="3" max="3" width="7.140625" style="3" customWidth="1"/>
    <col min="4" max="4" width="7.57421875" style="3" customWidth="1"/>
    <col min="5" max="5" width="26.7109375" style="3" customWidth="1"/>
    <col min="6" max="6" width="5.57421875" style="3" customWidth="1"/>
    <col min="7" max="7" width="5.7109375" style="3" customWidth="1"/>
    <col min="8" max="8" width="7.8515625" style="3" customWidth="1"/>
    <col min="9" max="9" width="8.140625" style="3" customWidth="1"/>
    <col min="10" max="10" width="35.28125" style="3" customWidth="1"/>
    <col min="11" max="11" width="5.421875" style="3" customWidth="1"/>
    <col min="12" max="12" width="5.57421875" style="3" customWidth="1"/>
    <col min="13" max="13" width="7.28125" style="3" customWidth="1"/>
    <col min="14" max="14" width="7.8515625" style="3" customWidth="1"/>
    <col min="15" max="15" width="8.00390625" style="3" customWidth="1"/>
    <col min="16" max="16384" width="9.140625" style="3" customWidth="1"/>
  </cols>
  <sheetData>
    <row r="2" spans="2:15" ht="14.25">
      <c r="B2" s="88" t="s">
        <v>183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88" t="s">
        <v>170</v>
      </c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2"/>
    </row>
    <row r="4" spans="2:15" ht="14.25">
      <c r="B4" s="2"/>
      <c r="C4" s="2"/>
      <c r="D4" s="2"/>
      <c r="E4" s="88" t="s">
        <v>188</v>
      </c>
      <c r="F4" s="88"/>
      <c r="G4" s="88"/>
      <c r="H4" s="88"/>
      <c r="I4" s="88"/>
      <c r="J4" s="89"/>
      <c r="K4" s="2"/>
      <c r="L4" s="2"/>
      <c r="M4" s="2"/>
      <c r="N4" s="2"/>
      <c r="O4" s="2"/>
    </row>
    <row r="5" spans="2:15" ht="12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 customHeight="1">
      <c r="A6" s="94" t="s">
        <v>0</v>
      </c>
      <c r="B6" s="97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4" t="s">
        <v>2</v>
      </c>
    </row>
    <row r="7" spans="1:15" ht="73.5" customHeight="1">
      <c r="A7" s="95"/>
      <c r="B7" s="105" t="s">
        <v>36</v>
      </c>
      <c r="C7" s="106"/>
      <c r="D7" s="107"/>
      <c r="E7" s="108" t="s">
        <v>3</v>
      </c>
      <c r="F7" s="109"/>
      <c r="G7" s="109"/>
      <c r="H7" s="109"/>
      <c r="I7" s="84"/>
      <c r="J7" s="108" t="s">
        <v>4</v>
      </c>
      <c r="K7" s="109"/>
      <c r="L7" s="109"/>
      <c r="M7" s="109"/>
      <c r="N7" s="84"/>
      <c r="O7" s="95"/>
    </row>
    <row r="8" spans="1:15" ht="25.5" customHeight="1">
      <c r="A8" s="95"/>
      <c r="B8" s="100" t="s">
        <v>5</v>
      </c>
      <c r="C8" s="100" t="s">
        <v>6</v>
      </c>
      <c r="D8" s="100" t="s">
        <v>7</v>
      </c>
      <c r="E8" s="4" t="s">
        <v>8</v>
      </c>
      <c r="F8" s="104" t="s">
        <v>9</v>
      </c>
      <c r="G8" s="104" t="s">
        <v>10</v>
      </c>
      <c r="H8" s="104" t="s">
        <v>11</v>
      </c>
      <c r="I8" s="5" t="s">
        <v>12</v>
      </c>
      <c r="J8" s="4" t="s">
        <v>8</v>
      </c>
      <c r="K8" s="100" t="s">
        <v>13</v>
      </c>
      <c r="L8" s="100" t="s">
        <v>14</v>
      </c>
      <c r="M8" s="100" t="s">
        <v>15</v>
      </c>
      <c r="N8" s="4" t="s">
        <v>16</v>
      </c>
      <c r="O8" s="95"/>
    </row>
    <row r="9" spans="1:15" ht="46.5" customHeight="1" hidden="1">
      <c r="A9" s="96"/>
      <c r="B9" s="100"/>
      <c r="C9" s="100"/>
      <c r="D9" s="100"/>
      <c r="E9" s="4"/>
      <c r="F9" s="104"/>
      <c r="G9" s="104"/>
      <c r="H9" s="104"/>
      <c r="I9" s="6"/>
      <c r="J9" s="4"/>
      <c r="K9" s="100"/>
      <c r="L9" s="100"/>
      <c r="M9" s="100"/>
      <c r="N9" s="4"/>
      <c r="O9" s="96"/>
    </row>
    <row r="10" spans="1:15" ht="15" customHeight="1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32">
        <v>7</v>
      </c>
      <c r="H10" s="5">
        <v>8</v>
      </c>
      <c r="I10" s="8">
        <v>9</v>
      </c>
      <c r="J10" s="4">
        <v>10</v>
      </c>
      <c r="K10" s="4">
        <v>11</v>
      </c>
      <c r="L10" s="33">
        <v>12</v>
      </c>
      <c r="M10" s="4">
        <v>13</v>
      </c>
      <c r="N10" s="4">
        <v>14</v>
      </c>
      <c r="O10" s="4">
        <v>15</v>
      </c>
    </row>
    <row r="11" spans="1:15" ht="26.25" customHeight="1">
      <c r="A11" s="7"/>
      <c r="B11" s="4"/>
      <c r="C11" s="4"/>
      <c r="D11" s="4"/>
      <c r="E11" s="114" t="s">
        <v>37</v>
      </c>
      <c r="F11" s="115"/>
      <c r="G11" s="115"/>
      <c r="H11" s="115"/>
      <c r="I11" s="115"/>
      <c r="J11" s="115"/>
      <c r="K11" s="115"/>
      <c r="L11" s="115"/>
      <c r="M11" s="115"/>
      <c r="N11" s="116"/>
      <c r="O11" s="4"/>
    </row>
    <row r="12" spans="1:18" ht="51.75" customHeight="1">
      <c r="A12" s="77" t="s">
        <v>17</v>
      </c>
      <c r="B12" s="74"/>
      <c r="C12" s="10"/>
      <c r="D12" s="81"/>
      <c r="E12" s="39" t="s">
        <v>91</v>
      </c>
      <c r="F12" s="4">
        <v>96</v>
      </c>
      <c r="G12" s="33">
        <v>100</v>
      </c>
      <c r="H12" s="12">
        <f>G12/F12</f>
        <v>1.0416666666666667</v>
      </c>
      <c r="I12" s="12" t="s">
        <v>21</v>
      </c>
      <c r="J12" s="40" t="s">
        <v>106</v>
      </c>
      <c r="K12" s="41">
        <v>100</v>
      </c>
      <c r="L12" s="44">
        <v>88.2</v>
      </c>
      <c r="M12" s="12">
        <f>L12/K12</f>
        <v>0.882</v>
      </c>
      <c r="N12" s="41" t="s">
        <v>21</v>
      </c>
      <c r="O12" s="12"/>
      <c r="R12" s="14"/>
    </row>
    <row r="13" spans="1:18" ht="51.75" customHeight="1">
      <c r="A13" s="77" t="s">
        <v>23</v>
      </c>
      <c r="B13" s="74"/>
      <c r="C13" s="11"/>
      <c r="D13" s="81"/>
      <c r="E13" s="39"/>
      <c r="F13" s="4"/>
      <c r="G13" s="33"/>
      <c r="H13" s="12"/>
      <c r="I13" s="12" t="s">
        <v>21</v>
      </c>
      <c r="J13" s="40" t="s">
        <v>38</v>
      </c>
      <c r="K13" s="41">
        <v>14.3</v>
      </c>
      <c r="L13" s="44">
        <v>7.1</v>
      </c>
      <c r="M13" s="12">
        <v>0</v>
      </c>
      <c r="N13" s="41" t="s">
        <v>21</v>
      </c>
      <c r="O13" s="42"/>
      <c r="R13" s="14"/>
    </row>
    <row r="14" spans="1:18" ht="65.25" customHeight="1">
      <c r="A14" s="73" t="s">
        <v>139</v>
      </c>
      <c r="B14" s="75"/>
      <c r="C14" s="11"/>
      <c r="D14" s="12"/>
      <c r="E14" s="39"/>
      <c r="F14" s="4"/>
      <c r="G14" s="33"/>
      <c r="H14" s="12"/>
      <c r="I14" s="12" t="s">
        <v>21</v>
      </c>
      <c r="J14" s="40" t="s">
        <v>40</v>
      </c>
      <c r="K14" s="41">
        <v>0</v>
      </c>
      <c r="L14" s="44">
        <v>0</v>
      </c>
      <c r="M14" s="12">
        <v>0</v>
      </c>
      <c r="N14" s="43" t="s">
        <v>21</v>
      </c>
      <c r="O14" s="42"/>
      <c r="R14" s="14"/>
    </row>
    <row r="15" spans="1:18" ht="64.5" customHeight="1">
      <c r="A15" s="73" t="s">
        <v>159</v>
      </c>
      <c r="B15" s="74"/>
      <c r="C15" s="11"/>
      <c r="D15" s="12"/>
      <c r="E15" s="39"/>
      <c r="F15" s="4"/>
      <c r="G15" s="33"/>
      <c r="H15" s="12"/>
      <c r="I15" s="12" t="s">
        <v>21</v>
      </c>
      <c r="J15" s="40" t="s">
        <v>107</v>
      </c>
      <c r="K15" s="41">
        <v>0</v>
      </c>
      <c r="L15" s="44">
        <v>0</v>
      </c>
      <c r="M15" s="12">
        <v>0</v>
      </c>
      <c r="N15" s="43" t="s">
        <v>21</v>
      </c>
      <c r="O15" s="42"/>
      <c r="R15" s="14"/>
    </row>
    <row r="16" spans="1:18" ht="27" customHeight="1">
      <c r="A16" s="9"/>
      <c r="B16" s="10"/>
      <c r="C16" s="11"/>
      <c r="D16" s="12"/>
      <c r="E16" s="39"/>
      <c r="F16" s="4"/>
      <c r="G16" s="33"/>
      <c r="H16" s="12"/>
      <c r="I16" s="12" t="s">
        <v>21</v>
      </c>
      <c r="J16" s="40" t="s">
        <v>108</v>
      </c>
      <c r="K16" s="41">
        <v>0</v>
      </c>
      <c r="L16" s="44">
        <v>0</v>
      </c>
      <c r="M16" s="12">
        <v>0</v>
      </c>
      <c r="N16" s="43" t="s">
        <v>21</v>
      </c>
      <c r="O16" s="42"/>
      <c r="R16" s="14"/>
    </row>
    <row r="17" spans="1:18" ht="39" customHeight="1">
      <c r="A17" s="9"/>
      <c r="B17" s="10"/>
      <c r="C17" s="11"/>
      <c r="D17" s="12"/>
      <c r="E17" s="39"/>
      <c r="F17" s="4"/>
      <c r="G17" s="33"/>
      <c r="H17" s="12"/>
      <c r="I17" s="12" t="s">
        <v>21</v>
      </c>
      <c r="J17" s="40" t="s">
        <v>109</v>
      </c>
      <c r="K17" s="41">
        <v>100</v>
      </c>
      <c r="L17" s="44">
        <v>100</v>
      </c>
      <c r="M17" s="12">
        <f aca="true" t="shared" si="0" ref="M17:M23">L17/K17</f>
        <v>1</v>
      </c>
      <c r="N17" s="43" t="s">
        <v>21</v>
      </c>
      <c r="O17" s="42"/>
      <c r="R17" s="14"/>
    </row>
    <row r="18" spans="1:18" ht="39.75" customHeight="1">
      <c r="A18" s="9"/>
      <c r="B18" s="10"/>
      <c r="C18" s="11"/>
      <c r="D18" s="12"/>
      <c r="E18" s="39"/>
      <c r="F18" s="4"/>
      <c r="G18" s="33"/>
      <c r="H18" s="12"/>
      <c r="I18" s="12" t="s">
        <v>21</v>
      </c>
      <c r="J18" s="40" t="s">
        <v>110</v>
      </c>
      <c r="K18" s="41">
        <v>14.6</v>
      </c>
      <c r="L18" s="44">
        <v>22</v>
      </c>
      <c r="M18" s="12">
        <f t="shared" si="0"/>
        <v>1.5068493150684932</v>
      </c>
      <c r="N18" s="43" t="s">
        <v>21</v>
      </c>
      <c r="O18" s="42"/>
      <c r="R18" s="14"/>
    </row>
    <row r="19" spans="1:18" ht="39" customHeight="1">
      <c r="A19" s="9"/>
      <c r="B19" s="10"/>
      <c r="C19" s="11"/>
      <c r="D19" s="12"/>
      <c r="E19" s="39"/>
      <c r="F19" s="45"/>
      <c r="G19" s="33"/>
      <c r="H19" s="12"/>
      <c r="I19" s="13" t="s">
        <v>21</v>
      </c>
      <c r="J19" s="40" t="s">
        <v>111</v>
      </c>
      <c r="K19" s="65">
        <v>90</v>
      </c>
      <c r="L19" s="44">
        <v>100</v>
      </c>
      <c r="M19" s="12">
        <f t="shared" si="0"/>
        <v>1.1111111111111112</v>
      </c>
      <c r="N19" s="13" t="s">
        <v>21</v>
      </c>
      <c r="O19" s="13"/>
      <c r="R19" s="14"/>
    </row>
    <row r="20" spans="1:18" ht="39.75" customHeight="1">
      <c r="A20" s="9"/>
      <c r="B20" s="10"/>
      <c r="C20" s="11"/>
      <c r="D20" s="12"/>
      <c r="E20" s="39"/>
      <c r="F20" s="45"/>
      <c r="G20" s="33"/>
      <c r="H20" s="12"/>
      <c r="I20" s="13" t="s">
        <v>21</v>
      </c>
      <c r="J20" s="40" t="s">
        <v>112</v>
      </c>
      <c r="K20" s="65">
        <v>100</v>
      </c>
      <c r="L20" s="44">
        <v>100</v>
      </c>
      <c r="M20" s="12">
        <f t="shared" si="0"/>
        <v>1</v>
      </c>
      <c r="N20" s="13" t="s">
        <v>21</v>
      </c>
      <c r="O20" s="13"/>
      <c r="R20" s="14"/>
    </row>
    <row r="21" spans="1:18" ht="27" customHeight="1">
      <c r="A21" s="9"/>
      <c r="B21" s="10"/>
      <c r="C21" s="11"/>
      <c r="D21" s="12"/>
      <c r="E21" s="39"/>
      <c r="F21" s="45"/>
      <c r="G21" s="33"/>
      <c r="H21" s="12"/>
      <c r="I21" s="13" t="s">
        <v>21</v>
      </c>
      <c r="J21" s="40" t="s">
        <v>113</v>
      </c>
      <c r="K21" s="65">
        <v>47.9</v>
      </c>
      <c r="L21" s="44">
        <v>48</v>
      </c>
      <c r="M21" s="12">
        <f t="shared" si="0"/>
        <v>1.0020876826722338</v>
      </c>
      <c r="N21" s="13" t="s">
        <v>21</v>
      </c>
      <c r="O21" s="13"/>
      <c r="R21" s="14"/>
    </row>
    <row r="22" spans="1:18" ht="66" customHeight="1">
      <c r="A22" s="9"/>
      <c r="B22" s="10"/>
      <c r="C22" s="11"/>
      <c r="D22" s="12"/>
      <c r="E22" s="15"/>
      <c r="F22" s="4"/>
      <c r="G22" s="33"/>
      <c r="H22" s="12"/>
      <c r="I22" s="12" t="s">
        <v>21</v>
      </c>
      <c r="J22" s="40" t="s">
        <v>115</v>
      </c>
      <c r="K22" s="41">
        <v>100</v>
      </c>
      <c r="L22" s="44">
        <v>100</v>
      </c>
      <c r="M22" s="12">
        <f t="shared" si="0"/>
        <v>1</v>
      </c>
      <c r="N22" s="41" t="s">
        <v>21</v>
      </c>
      <c r="O22" s="42"/>
      <c r="R22" s="14"/>
    </row>
    <row r="23" spans="1:18" ht="53.25" customHeight="1">
      <c r="A23" s="9"/>
      <c r="B23" s="10"/>
      <c r="C23" s="11"/>
      <c r="D23" s="12"/>
      <c r="E23" s="35"/>
      <c r="F23" s="4"/>
      <c r="G23" s="33"/>
      <c r="H23" s="12"/>
      <c r="I23" s="12" t="s">
        <v>21</v>
      </c>
      <c r="J23" s="40" t="s">
        <v>114</v>
      </c>
      <c r="K23" s="41">
        <v>95</v>
      </c>
      <c r="L23" s="44">
        <v>92.3</v>
      </c>
      <c r="M23" s="12">
        <f t="shared" si="0"/>
        <v>0.971578947368421</v>
      </c>
      <c r="N23" s="12" t="s">
        <v>21</v>
      </c>
      <c r="O23" s="42"/>
      <c r="R23" s="14"/>
    </row>
    <row r="24" spans="1:18" ht="19.5" customHeight="1">
      <c r="A24" s="9"/>
      <c r="B24" s="10"/>
      <c r="C24" s="11"/>
      <c r="D24" s="12"/>
      <c r="E24" s="20" t="s">
        <v>20</v>
      </c>
      <c r="F24" s="21" t="s">
        <v>21</v>
      </c>
      <c r="G24" s="21" t="s">
        <v>21</v>
      </c>
      <c r="H24" s="21" t="s">
        <v>21</v>
      </c>
      <c r="I24" s="47">
        <f>H12</f>
        <v>1.0416666666666667</v>
      </c>
      <c r="J24" s="20" t="s">
        <v>22</v>
      </c>
      <c r="K24" s="21" t="s">
        <v>21</v>
      </c>
      <c r="L24" s="21" t="s">
        <v>21</v>
      </c>
      <c r="M24" s="21" t="s">
        <v>21</v>
      </c>
      <c r="N24" s="48">
        <f>(M12+M13+M14+M15+M16+M17+M18+M19+M20+M21+M22+M23)/12</f>
        <v>0.706135588018355</v>
      </c>
      <c r="O24" s="49"/>
      <c r="R24" s="14"/>
    </row>
    <row r="25" spans="1:15" ht="12.75" customHeight="1">
      <c r="A25" s="7"/>
      <c r="B25" s="4"/>
      <c r="C25" s="4"/>
      <c r="D25" s="4"/>
      <c r="E25" s="114" t="s">
        <v>105</v>
      </c>
      <c r="F25" s="115"/>
      <c r="G25" s="115"/>
      <c r="H25" s="115"/>
      <c r="I25" s="115"/>
      <c r="J25" s="115"/>
      <c r="K25" s="115"/>
      <c r="L25" s="115"/>
      <c r="M25" s="115"/>
      <c r="N25" s="116"/>
      <c r="O25" s="4"/>
    </row>
    <row r="26" spans="1:15" ht="39.75" customHeight="1">
      <c r="A26" s="38"/>
      <c r="B26" s="36"/>
      <c r="C26" s="10"/>
      <c r="D26" s="55"/>
      <c r="E26" s="39" t="s">
        <v>65</v>
      </c>
      <c r="F26" s="4">
        <v>96</v>
      </c>
      <c r="G26" s="33">
        <v>95</v>
      </c>
      <c r="H26" s="12">
        <f>G26/F26</f>
        <v>0.9895833333333334</v>
      </c>
      <c r="I26" s="12" t="s">
        <v>21</v>
      </c>
      <c r="J26" s="40" t="s">
        <v>101</v>
      </c>
      <c r="K26" s="41">
        <f>F26/F12*100</f>
        <v>100</v>
      </c>
      <c r="L26" s="44">
        <f>G26/G12*100</f>
        <v>95</v>
      </c>
      <c r="M26" s="12">
        <f aca="true" t="shared" si="1" ref="M26:M32">L26/K26</f>
        <v>0.95</v>
      </c>
      <c r="N26" s="12" t="s">
        <v>21</v>
      </c>
      <c r="O26" s="12"/>
    </row>
    <row r="27" spans="1:15" ht="78.75" customHeight="1">
      <c r="A27" s="38"/>
      <c r="B27" s="36"/>
      <c r="C27" s="11"/>
      <c r="D27" s="55"/>
      <c r="E27" s="39"/>
      <c r="F27" s="4"/>
      <c r="G27" s="33"/>
      <c r="H27" s="12"/>
      <c r="I27" s="12"/>
      <c r="J27" s="40" t="s">
        <v>184</v>
      </c>
      <c r="K27" s="41">
        <v>35</v>
      </c>
      <c r="L27" s="44">
        <v>67</v>
      </c>
      <c r="M27" s="12">
        <f t="shared" si="1"/>
        <v>1.9142857142857144</v>
      </c>
      <c r="N27" s="12" t="s">
        <v>21</v>
      </c>
      <c r="O27" s="42"/>
    </row>
    <row r="28" spans="1:15" ht="78.75" customHeight="1">
      <c r="A28" s="38"/>
      <c r="B28" s="36"/>
      <c r="C28" s="11"/>
      <c r="D28" s="55"/>
      <c r="E28" s="39"/>
      <c r="F28" s="4"/>
      <c r="G28" s="33"/>
      <c r="H28" s="12"/>
      <c r="I28" s="12"/>
      <c r="J28" s="40" t="s">
        <v>185</v>
      </c>
      <c r="K28" s="41">
        <v>1</v>
      </c>
      <c r="L28" s="44">
        <v>13</v>
      </c>
      <c r="M28" s="12">
        <f t="shared" si="1"/>
        <v>13</v>
      </c>
      <c r="N28" s="12" t="s">
        <v>21</v>
      </c>
      <c r="O28" s="42"/>
    </row>
    <row r="29" spans="1:15" ht="54.75" customHeight="1">
      <c r="A29" s="38"/>
      <c r="B29" s="36"/>
      <c r="C29" s="11"/>
      <c r="D29" s="55"/>
      <c r="E29" s="39"/>
      <c r="F29" s="4"/>
      <c r="G29" s="33"/>
      <c r="H29" s="12"/>
      <c r="I29" s="12"/>
      <c r="J29" s="40" t="s">
        <v>69</v>
      </c>
      <c r="K29" s="41">
        <v>100</v>
      </c>
      <c r="L29" s="44">
        <v>100</v>
      </c>
      <c r="M29" s="12">
        <f t="shared" si="1"/>
        <v>1</v>
      </c>
      <c r="N29" s="12" t="s">
        <v>21</v>
      </c>
      <c r="O29" s="42"/>
    </row>
    <row r="30" spans="1:15" ht="51.75" customHeight="1">
      <c r="A30" s="9"/>
      <c r="B30" s="10"/>
      <c r="C30" s="11"/>
      <c r="D30" s="12"/>
      <c r="E30" s="39"/>
      <c r="F30" s="4"/>
      <c r="G30" s="33"/>
      <c r="H30" s="12"/>
      <c r="I30" s="12"/>
      <c r="J30" s="40" t="s">
        <v>102</v>
      </c>
      <c r="K30" s="41">
        <v>95</v>
      </c>
      <c r="L30" s="44">
        <v>85.7</v>
      </c>
      <c r="M30" s="12">
        <f t="shared" si="1"/>
        <v>0.9021052631578947</v>
      </c>
      <c r="N30" s="12" t="s">
        <v>21</v>
      </c>
      <c r="O30" s="42"/>
    </row>
    <row r="31" spans="1:15" ht="64.5" customHeight="1">
      <c r="A31" s="9"/>
      <c r="B31" s="10"/>
      <c r="C31" s="11"/>
      <c r="D31" s="12"/>
      <c r="E31" s="39"/>
      <c r="F31" s="4"/>
      <c r="G31" s="33"/>
      <c r="H31" s="4"/>
      <c r="I31" s="12"/>
      <c r="J31" s="40" t="s">
        <v>71</v>
      </c>
      <c r="K31" s="41">
        <v>100</v>
      </c>
      <c r="L31" s="44">
        <v>100</v>
      </c>
      <c r="M31" s="12">
        <f t="shared" si="1"/>
        <v>1</v>
      </c>
      <c r="N31" s="56" t="s">
        <v>21</v>
      </c>
      <c r="O31" s="42"/>
    </row>
    <row r="32" spans="1:15" ht="40.5" customHeight="1">
      <c r="A32" s="9"/>
      <c r="B32" s="10"/>
      <c r="C32" s="11"/>
      <c r="D32" s="12"/>
      <c r="E32" s="57"/>
      <c r="F32" s="4"/>
      <c r="G32" s="33"/>
      <c r="H32" s="4"/>
      <c r="I32" s="12"/>
      <c r="J32" s="40" t="s">
        <v>72</v>
      </c>
      <c r="K32" s="41">
        <v>90</v>
      </c>
      <c r="L32" s="44">
        <v>99</v>
      </c>
      <c r="M32" s="12">
        <f t="shared" si="1"/>
        <v>1.1</v>
      </c>
      <c r="N32" s="56" t="s">
        <v>21</v>
      </c>
      <c r="O32" s="42"/>
    </row>
    <row r="33" spans="1:15" ht="15.75">
      <c r="A33" s="9"/>
      <c r="B33" s="10"/>
      <c r="C33" s="11"/>
      <c r="D33" s="12"/>
      <c r="E33" s="58" t="s">
        <v>20</v>
      </c>
      <c r="F33" s="59" t="s">
        <v>21</v>
      </c>
      <c r="G33" s="59" t="s">
        <v>21</v>
      </c>
      <c r="H33" s="59" t="s">
        <v>21</v>
      </c>
      <c r="I33" s="60">
        <f>H26</f>
        <v>0.9895833333333334</v>
      </c>
      <c r="J33" s="58" t="s">
        <v>22</v>
      </c>
      <c r="K33" s="59" t="s">
        <v>21</v>
      </c>
      <c r="L33" s="59" t="s">
        <v>21</v>
      </c>
      <c r="M33" s="60" t="s">
        <v>21</v>
      </c>
      <c r="N33" s="60">
        <f>(M30+M31+M26+M32+M27+M28+M29)/7</f>
        <v>2.8380558539205154</v>
      </c>
      <c r="O33" s="23"/>
    </row>
    <row r="34" spans="1:15" ht="12.75" customHeight="1">
      <c r="A34" s="9" t="s">
        <v>139</v>
      </c>
      <c r="B34" s="10"/>
      <c r="C34" s="11"/>
      <c r="D34" s="12"/>
      <c r="E34" s="111" t="s">
        <v>104</v>
      </c>
      <c r="F34" s="112"/>
      <c r="G34" s="112"/>
      <c r="H34" s="112"/>
      <c r="I34" s="112"/>
      <c r="J34" s="112"/>
      <c r="K34" s="112"/>
      <c r="L34" s="112"/>
      <c r="M34" s="112"/>
      <c r="N34" s="113"/>
      <c r="O34" s="42"/>
    </row>
    <row r="35" spans="1:15" ht="39" customHeight="1">
      <c r="A35" s="9"/>
      <c r="B35" s="10"/>
      <c r="C35" s="11"/>
      <c r="D35" s="55"/>
      <c r="E35" s="50" t="s">
        <v>73</v>
      </c>
      <c r="F35" s="51">
        <v>120</v>
      </c>
      <c r="G35" s="52">
        <v>80</v>
      </c>
      <c r="H35" s="42">
        <f>G35/F35</f>
        <v>0.6666666666666666</v>
      </c>
      <c r="I35" s="12" t="s">
        <v>21</v>
      </c>
      <c r="J35" s="53" t="s">
        <v>74</v>
      </c>
      <c r="K35" s="41">
        <f>F35/F12*100</f>
        <v>125</v>
      </c>
      <c r="L35" s="44">
        <f>G35/G12*100</f>
        <v>80</v>
      </c>
      <c r="M35" s="46">
        <f>L35/K35</f>
        <v>0.64</v>
      </c>
      <c r="N35" s="12" t="s">
        <v>21</v>
      </c>
      <c r="O35" s="42"/>
    </row>
    <row r="36" spans="1:15" ht="38.25">
      <c r="A36" s="9"/>
      <c r="B36" s="10"/>
      <c r="C36" s="11"/>
      <c r="D36" s="55"/>
      <c r="E36" s="50"/>
      <c r="F36" s="51"/>
      <c r="G36" s="52"/>
      <c r="H36" s="42"/>
      <c r="I36" s="12" t="s">
        <v>21</v>
      </c>
      <c r="J36" s="40" t="s">
        <v>75</v>
      </c>
      <c r="K36" s="41">
        <v>90</v>
      </c>
      <c r="L36" s="44">
        <v>100</v>
      </c>
      <c r="M36" s="46">
        <f>L36/K36</f>
        <v>1.1111111111111112</v>
      </c>
      <c r="N36" s="12" t="s">
        <v>21</v>
      </c>
      <c r="O36" s="42"/>
    </row>
    <row r="37" spans="1:15" ht="15.75">
      <c r="A37" s="9"/>
      <c r="B37" s="10"/>
      <c r="C37" s="11"/>
      <c r="D37" s="55"/>
      <c r="E37" s="20" t="s">
        <v>20</v>
      </c>
      <c r="F37" s="21" t="s">
        <v>21</v>
      </c>
      <c r="G37" s="21" t="s">
        <v>21</v>
      </c>
      <c r="H37" s="21" t="s">
        <v>21</v>
      </c>
      <c r="I37" s="47">
        <f>H35</f>
        <v>0.6666666666666666</v>
      </c>
      <c r="J37" s="20" t="s">
        <v>22</v>
      </c>
      <c r="K37" s="21" t="s">
        <v>21</v>
      </c>
      <c r="L37" s="21" t="s">
        <v>21</v>
      </c>
      <c r="M37" s="22" t="s">
        <v>21</v>
      </c>
      <c r="N37" s="48">
        <f>(M35+M36)/2</f>
        <v>0.8755555555555556</v>
      </c>
      <c r="O37" s="49"/>
    </row>
    <row r="38" spans="1:18" ht="19.5" customHeight="1">
      <c r="A38" s="7"/>
      <c r="B38" s="4"/>
      <c r="C38" s="4"/>
      <c r="D38" s="4"/>
      <c r="E38" s="114" t="s">
        <v>155</v>
      </c>
      <c r="F38" s="115"/>
      <c r="G38" s="115"/>
      <c r="H38" s="115"/>
      <c r="I38" s="115"/>
      <c r="J38" s="115"/>
      <c r="K38" s="115"/>
      <c r="L38" s="115"/>
      <c r="M38" s="115"/>
      <c r="N38" s="116"/>
      <c r="O38" s="4"/>
      <c r="R38" s="14"/>
    </row>
    <row r="39" spans="1:18" ht="78.75" customHeight="1">
      <c r="A39" s="38"/>
      <c r="B39" s="36"/>
      <c r="C39" s="10"/>
      <c r="D39" s="12"/>
      <c r="E39" s="35" t="s">
        <v>45</v>
      </c>
      <c r="F39" s="4">
        <v>31</v>
      </c>
      <c r="G39" s="33">
        <v>35</v>
      </c>
      <c r="H39" s="12">
        <f>G39/F39</f>
        <v>1.1290322580645162</v>
      </c>
      <c r="I39" s="12" t="s">
        <v>21</v>
      </c>
      <c r="J39" s="40" t="s">
        <v>26</v>
      </c>
      <c r="K39" s="41">
        <v>85</v>
      </c>
      <c r="L39" s="44">
        <v>85</v>
      </c>
      <c r="M39" s="12">
        <f aca="true" t="shared" si="2" ref="M39:M47">L39/K39</f>
        <v>1</v>
      </c>
      <c r="N39" s="41" t="s">
        <v>21</v>
      </c>
      <c r="O39" s="12"/>
      <c r="R39" s="14"/>
    </row>
    <row r="40" spans="1:18" ht="39" customHeight="1">
      <c r="A40" s="38"/>
      <c r="B40" s="10"/>
      <c r="C40" s="11"/>
      <c r="D40" s="12"/>
      <c r="E40" s="35" t="s">
        <v>19</v>
      </c>
      <c r="F40" s="4">
        <v>5208</v>
      </c>
      <c r="G40" s="33">
        <v>3297</v>
      </c>
      <c r="H40" s="12">
        <f>G40/F40</f>
        <v>0.6330645161290323</v>
      </c>
      <c r="I40" s="12" t="s">
        <v>21</v>
      </c>
      <c r="J40" s="40" t="s">
        <v>27</v>
      </c>
      <c r="K40" s="41">
        <v>85</v>
      </c>
      <c r="L40" s="44">
        <v>100</v>
      </c>
      <c r="M40" s="12">
        <f t="shared" si="2"/>
        <v>1.1764705882352942</v>
      </c>
      <c r="N40" s="41" t="s">
        <v>21</v>
      </c>
      <c r="O40" s="42"/>
      <c r="R40" s="14"/>
    </row>
    <row r="41" spans="1:18" ht="51" customHeight="1">
      <c r="A41" s="9"/>
      <c r="B41" s="10"/>
      <c r="C41" s="11"/>
      <c r="D41" s="12"/>
      <c r="E41" s="39"/>
      <c r="F41" s="4"/>
      <c r="G41" s="33"/>
      <c r="H41" s="12"/>
      <c r="I41" s="12"/>
      <c r="J41" s="40" t="s">
        <v>84</v>
      </c>
      <c r="K41" s="41">
        <v>0</v>
      </c>
      <c r="L41" s="44">
        <v>2.8</v>
      </c>
      <c r="M41" s="12">
        <v>0</v>
      </c>
      <c r="N41" s="43" t="s">
        <v>21</v>
      </c>
      <c r="O41" s="42"/>
      <c r="R41" s="14"/>
    </row>
    <row r="42" spans="1:18" ht="19.5" customHeight="1">
      <c r="A42" s="9"/>
      <c r="B42" s="10"/>
      <c r="C42" s="11"/>
      <c r="D42" s="12"/>
      <c r="E42" s="39"/>
      <c r="F42" s="4"/>
      <c r="G42" s="33"/>
      <c r="H42" s="12"/>
      <c r="I42" s="12"/>
      <c r="J42" s="40" t="s">
        <v>28</v>
      </c>
      <c r="K42" s="41">
        <v>100</v>
      </c>
      <c r="L42" s="44">
        <v>100</v>
      </c>
      <c r="M42" s="12">
        <f t="shared" si="2"/>
        <v>1</v>
      </c>
      <c r="N42" s="12" t="s">
        <v>21</v>
      </c>
      <c r="O42" s="42"/>
      <c r="R42" s="14"/>
    </row>
    <row r="43" spans="1:15" ht="39.75" customHeight="1">
      <c r="A43" s="9"/>
      <c r="B43" s="10"/>
      <c r="C43" s="11"/>
      <c r="D43" s="12"/>
      <c r="E43" s="39"/>
      <c r="F43" s="4"/>
      <c r="G43" s="33"/>
      <c r="H43" s="12"/>
      <c r="I43" s="12"/>
      <c r="J43" s="40" t="s">
        <v>85</v>
      </c>
      <c r="K43" s="41">
        <v>90</v>
      </c>
      <c r="L43" s="44">
        <v>94</v>
      </c>
      <c r="M43" s="12">
        <f t="shared" si="2"/>
        <v>1.0444444444444445</v>
      </c>
      <c r="N43" s="43" t="s">
        <v>21</v>
      </c>
      <c r="O43" s="42"/>
    </row>
    <row r="44" spans="1:15" ht="64.5" customHeight="1">
      <c r="A44" s="9"/>
      <c r="B44" s="10"/>
      <c r="C44" s="11"/>
      <c r="D44" s="12"/>
      <c r="E44" s="39"/>
      <c r="F44" s="4"/>
      <c r="G44" s="33"/>
      <c r="H44" s="12"/>
      <c r="I44" s="12"/>
      <c r="J44" s="40" t="s">
        <v>86</v>
      </c>
      <c r="K44" s="41">
        <v>50</v>
      </c>
      <c r="L44" s="44">
        <v>50</v>
      </c>
      <c r="M44" s="12">
        <f t="shared" si="2"/>
        <v>1</v>
      </c>
      <c r="N44" s="43" t="s">
        <v>21</v>
      </c>
      <c r="O44" s="42"/>
    </row>
    <row r="45" spans="1:15" ht="51" customHeight="1">
      <c r="A45" s="9"/>
      <c r="B45" s="10"/>
      <c r="C45" s="11"/>
      <c r="D45" s="12"/>
      <c r="E45" s="39"/>
      <c r="F45" s="4"/>
      <c r="G45" s="33"/>
      <c r="H45" s="12"/>
      <c r="I45" s="12"/>
      <c r="J45" s="40" t="s">
        <v>60</v>
      </c>
      <c r="K45" s="41">
        <v>100</v>
      </c>
      <c r="L45" s="44">
        <v>100</v>
      </c>
      <c r="M45" s="12">
        <f t="shared" si="2"/>
        <v>1</v>
      </c>
      <c r="N45" s="43" t="s">
        <v>21</v>
      </c>
      <c r="O45" s="42"/>
    </row>
    <row r="46" spans="1:15" ht="64.5" customHeight="1">
      <c r="A46" s="9"/>
      <c r="B46" s="10"/>
      <c r="C46" s="11"/>
      <c r="D46" s="12"/>
      <c r="E46" s="39"/>
      <c r="F46" s="4"/>
      <c r="G46" s="33"/>
      <c r="H46" s="12"/>
      <c r="I46" s="12"/>
      <c r="J46" s="40" t="s">
        <v>61</v>
      </c>
      <c r="K46" s="41">
        <v>100</v>
      </c>
      <c r="L46" s="44">
        <v>100</v>
      </c>
      <c r="M46" s="12">
        <f t="shared" si="2"/>
        <v>1</v>
      </c>
      <c r="N46" s="43" t="s">
        <v>21</v>
      </c>
      <c r="O46" s="42"/>
    </row>
    <row r="47" spans="1:15" ht="53.25" customHeight="1">
      <c r="A47" s="9"/>
      <c r="B47" s="10"/>
      <c r="C47" s="11"/>
      <c r="D47" s="12"/>
      <c r="E47" s="39"/>
      <c r="F47" s="4"/>
      <c r="G47" s="33"/>
      <c r="H47" s="12"/>
      <c r="I47" s="12"/>
      <c r="J47" s="40" t="s">
        <v>87</v>
      </c>
      <c r="K47" s="41">
        <v>66.7</v>
      </c>
      <c r="L47" s="44">
        <v>33.3</v>
      </c>
      <c r="M47" s="12">
        <f t="shared" si="2"/>
        <v>0.49925037481259366</v>
      </c>
      <c r="N47" s="12" t="s">
        <v>21</v>
      </c>
      <c r="O47" s="42"/>
    </row>
    <row r="48" spans="1:15" ht="15.75">
      <c r="A48" s="9"/>
      <c r="B48" s="10"/>
      <c r="C48" s="11"/>
      <c r="D48" s="12"/>
      <c r="E48" s="20" t="s">
        <v>20</v>
      </c>
      <c r="F48" s="21" t="s">
        <v>21</v>
      </c>
      <c r="G48" s="21" t="s">
        <v>21</v>
      </c>
      <c r="H48" s="21" t="s">
        <v>21</v>
      </c>
      <c r="I48" s="47">
        <f>(H39+H40)/2</f>
        <v>0.8810483870967742</v>
      </c>
      <c r="J48" s="20" t="s">
        <v>22</v>
      </c>
      <c r="K48" s="21" t="s">
        <v>21</v>
      </c>
      <c r="L48" s="21" t="s">
        <v>21</v>
      </c>
      <c r="M48" s="21" t="s">
        <v>21</v>
      </c>
      <c r="N48" s="48">
        <f>(M39+M40+M41+M42+M43+M47+M44+M45+M46)/9</f>
        <v>0.8577961563880369</v>
      </c>
      <c r="O48" s="49"/>
    </row>
    <row r="49" spans="1:15" ht="18.75" customHeight="1">
      <c r="A49" s="24"/>
      <c r="B49" s="61">
        <v>6986.3</v>
      </c>
      <c r="C49" s="61">
        <v>6941.1</v>
      </c>
      <c r="D49" s="26">
        <f>C49/B49</f>
        <v>0.9935301948098422</v>
      </c>
      <c r="E49" s="27" t="s">
        <v>24</v>
      </c>
      <c r="F49" s="25"/>
      <c r="G49" s="25"/>
      <c r="H49" s="25"/>
      <c r="I49" s="28">
        <f>(I33+I37+I24)/3</f>
        <v>0.8993055555555557</v>
      </c>
      <c r="J49" s="27" t="s">
        <v>25</v>
      </c>
      <c r="K49" s="25"/>
      <c r="L49" s="25"/>
      <c r="M49" s="25"/>
      <c r="N49" s="28">
        <f>(N33+N37+N24)/3</f>
        <v>1.4732489991648086</v>
      </c>
      <c r="O49" s="26">
        <f>(D49+I49+N49)/3</f>
        <v>1.1220282498434022</v>
      </c>
    </row>
    <row r="51" spans="5:10" ht="12.75">
      <c r="E51" s="54" t="s">
        <v>39</v>
      </c>
      <c r="J51" s="3" t="s">
        <v>116</v>
      </c>
    </row>
  </sheetData>
  <mergeCells count="23">
    <mergeCell ref="E38:N38"/>
    <mergeCell ref="E34:N34"/>
    <mergeCell ref="E11:N11"/>
    <mergeCell ref="E25:N25"/>
    <mergeCell ref="A6:A9"/>
    <mergeCell ref="B6:N6"/>
    <mergeCell ref="K8:K9"/>
    <mergeCell ref="L8:L9"/>
    <mergeCell ref="M8:M9"/>
    <mergeCell ref="O6:O9"/>
    <mergeCell ref="B7:D7"/>
    <mergeCell ref="E7:I7"/>
    <mergeCell ref="J7:N7"/>
    <mergeCell ref="B8:B9"/>
    <mergeCell ref="C8:C9"/>
    <mergeCell ref="D8:D9"/>
    <mergeCell ref="F8:F9"/>
    <mergeCell ref="G8:G9"/>
    <mergeCell ref="H8:H9"/>
    <mergeCell ref="B5:O5"/>
    <mergeCell ref="B2:N2"/>
    <mergeCell ref="B3:N3"/>
    <mergeCell ref="E4:J4"/>
  </mergeCells>
  <printOptions/>
  <pageMargins left="0.23" right="0.17" top="0.46" bottom="0.28" header="0.5" footer="0.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R40"/>
  <sheetViews>
    <sheetView workbookViewId="0" topLeftCell="A31">
      <selection activeCell="C15" sqref="C15"/>
    </sheetView>
  </sheetViews>
  <sheetFormatPr defaultColWidth="9.140625" defaultRowHeight="12.75"/>
  <cols>
    <col min="1" max="1" width="4.28125" style="1" customWidth="1"/>
    <col min="2" max="2" width="7.28125" style="3" customWidth="1"/>
    <col min="3" max="3" width="7.140625" style="3" customWidth="1"/>
    <col min="4" max="4" width="8.00390625" style="3" customWidth="1"/>
    <col min="5" max="5" width="26.7109375" style="3" customWidth="1"/>
    <col min="6" max="6" width="5.57421875" style="3" customWidth="1"/>
    <col min="7" max="7" width="5.7109375" style="3" customWidth="1"/>
    <col min="8" max="8" width="7.8515625" style="3" customWidth="1"/>
    <col min="9" max="9" width="8.421875" style="3" customWidth="1"/>
    <col min="10" max="10" width="35.28125" style="3" customWidth="1"/>
    <col min="11" max="11" width="5.421875" style="3" customWidth="1"/>
    <col min="12" max="12" width="5.57421875" style="3" customWidth="1"/>
    <col min="13" max="13" width="7.28125" style="3" customWidth="1"/>
    <col min="14" max="14" width="8.7109375" style="3" customWidth="1"/>
    <col min="15" max="15" width="8.00390625" style="3" customWidth="1"/>
    <col min="16" max="16384" width="9.140625" style="3" customWidth="1"/>
  </cols>
  <sheetData>
    <row r="2" spans="2:15" ht="14.25">
      <c r="B2" s="88" t="s">
        <v>183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88" t="s">
        <v>171</v>
      </c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2"/>
    </row>
    <row r="4" spans="2:15" ht="14.25">
      <c r="B4" s="2"/>
      <c r="C4" s="2"/>
      <c r="D4" s="2"/>
      <c r="E4" s="88" t="s">
        <v>188</v>
      </c>
      <c r="F4" s="88"/>
      <c r="G4" s="88"/>
      <c r="H4" s="88"/>
      <c r="I4" s="88"/>
      <c r="J4" s="89"/>
      <c r="K4" s="2"/>
      <c r="L4" s="2"/>
      <c r="M4" s="2"/>
      <c r="N4" s="2"/>
      <c r="O4" s="2"/>
    </row>
    <row r="5" spans="2:15" ht="12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 customHeight="1">
      <c r="A6" s="94" t="s">
        <v>0</v>
      </c>
      <c r="B6" s="97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4" t="s">
        <v>2</v>
      </c>
    </row>
    <row r="7" spans="1:15" ht="73.5" customHeight="1">
      <c r="A7" s="95"/>
      <c r="B7" s="105" t="s">
        <v>36</v>
      </c>
      <c r="C7" s="106"/>
      <c r="D7" s="107"/>
      <c r="E7" s="108" t="s">
        <v>3</v>
      </c>
      <c r="F7" s="109"/>
      <c r="G7" s="109"/>
      <c r="H7" s="109"/>
      <c r="I7" s="84"/>
      <c r="J7" s="108" t="s">
        <v>4</v>
      </c>
      <c r="K7" s="109"/>
      <c r="L7" s="109"/>
      <c r="M7" s="109"/>
      <c r="N7" s="84"/>
      <c r="O7" s="95"/>
    </row>
    <row r="8" spans="1:15" ht="25.5" customHeight="1">
      <c r="A8" s="95"/>
      <c r="B8" s="100" t="s">
        <v>5</v>
      </c>
      <c r="C8" s="100" t="s">
        <v>6</v>
      </c>
      <c r="D8" s="100" t="s">
        <v>7</v>
      </c>
      <c r="E8" s="4" t="s">
        <v>8</v>
      </c>
      <c r="F8" s="104" t="s">
        <v>9</v>
      </c>
      <c r="G8" s="104" t="s">
        <v>10</v>
      </c>
      <c r="H8" s="104" t="s">
        <v>11</v>
      </c>
      <c r="I8" s="5" t="s">
        <v>12</v>
      </c>
      <c r="J8" s="4" t="s">
        <v>8</v>
      </c>
      <c r="K8" s="100" t="s">
        <v>13</v>
      </c>
      <c r="L8" s="100" t="s">
        <v>14</v>
      </c>
      <c r="M8" s="100" t="s">
        <v>15</v>
      </c>
      <c r="N8" s="4" t="s">
        <v>16</v>
      </c>
      <c r="O8" s="95"/>
    </row>
    <row r="9" spans="1:15" ht="46.5" customHeight="1" hidden="1">
      <c r="A9" s="96"/>
      <c r="B9" s="100"/>
      <c r="C9" s="100"/>
      <c r="D9" s="100"/>
      <c r="E9" s="4"/>
      <c r="F9" s="104"/>
      <c r="G9" s="104"/>
      <c r="H9" s="104"/>
      <c r="I9" s="6"/>
      <c r="J9" s="4"/>
      <c r="K9" s="100"/>
      <c r="L9" s="100"/>
      <c r="M9" s="100"/>
      <c r="N9" s="4"/>
      <c r="O9" s="96"/>
    </row>
    <row r="10" spans="1:15" ht="15" customHeight="1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32">
        <v>7</v>
      </c>
      <c r="H10" s="5">
        <v>8</v>
      </c>
      <c r="I10" s="8">
        <v>9</v>
      </c>
      <c r="J10" s="4">
        <v>10</v>
      </c>
      <c r="K10" s="4">
        <v>11</v>
      </c>
      <c r="L10" s="33">
        <v>12</v>
      </c>
      <c r="M10" s="4">
        <v>13</v>
      </c>
      <c r="N10" s="4">
        <v>14</v>
      </c>
      <c r="O10" s="4">
        <v>15</v>
      </c>
    </row>
    <row r="11" spans="1:15" ht="26.25" customHeight="1">
      <c r="A11" s="7"/>
      <c r="B11" s="4"/>
      <c r="C11" s="4"/>
      <c r="D11" s="4"/>
      <c r="E11" s="114" t="s">
        <v>37</v>
      </c>
      <c r="F11" s="115"/>
      <c r="G11" s="115"/>
      <c r="H11" s="115"/>
      <c r="I11" s="115"/>
      <c r="J11" s="115"/>
      <c r="K11" s="115"/>
      <c r="L11" s="115"/>
      <c r="M11" s="115"/>
      <c r="N11" s="116"/>
      <c r="O11" s="4"/>
    </row>
    <row r="12" spans="1:18" ht="51.75" customHeight="1">
      <c r="A12" s="77" t="s">
        <v>17</v>
      </c>
      <c r="B12" s="74"/>
      <c r="C12" s="10"/>
      <c r="D12" s="81"/>
      <c r="E12" s="39" t="s">
        <v>91</v>
      </c>
      <c r="F12" s="4">
        <v>188</v>
      </c>
      <c r="G12" s="33">
        <v>194</v>
      </c>
      <c r="H12" s="12">
        <f>G12/F12</f>
        <v>1.0319148936170213</v>
      </c>
      <c r="I12" s="12" t="s">
        <v>21</v>
      </c>
      <c r="J12" s="40" t="s">
        <v>106</v>
      </c>
      <c r="K12" s="41">
        <v>100</v>
      </c>
      <c r="L12" s="44">
        <v>100</v>
      </c>
      <c r="M12" s="12">
        <f>L12/K12</f>
        <v>1</v>
      </c>
      <c r="N12" s="41" t="s">
        <v>21</v>
      </c>
      <c r="O12" s="12"/>
      <c r="R12" s="14"/>
    </row>
    <row r="13" spans="1:18" ht="51.75" customHeight="1">
      <c r="A13" s="77" t="s">
        <v>23</v>
      </c>
      <c r="B13" s="74"/>
      <c r="C13" s="11"/>
      <c r="D13" s="81"/>
      <c r="E13" s="39"/>
      <c r="F13" s="4"/>
      <c r="G13" s="33"/>
      <c r="H13" s="12"/>
      <c r="I13" s="12" t="s">
        <v>21</v>
      </c>
      <c r="J13" s="40" t="s">
        <v>38</v>
      </c>
      <c r="K13" s="41">
        <v>5.2</v>
      </c>
      <c r="L13" s="44">
        <v>10.5</v>
      </c>
      <c r="M13" s="12">
        <v>0</v>
      </c>
      <c r="N13" s="41" t="s">
        <v>21</v>
      </c>
      <c r="O13" s="42"/>
      <c r="R13" s="14"/>
    </row>
    <row r="14" spans="1:18" ht="65.25" customHeight="1">
      <c r="A14" s="73" t="s">
        <v>139</v>
      </c>
      <c r="B14" s="75"/>
      <c r="C14" s="11"/>
      <c r="D14" s="12"/>
      <c r="E14" s="39"/>
      <c r="F14" s="4"/>
      <c r="G14" s="33"/>
      <c r="H14" s="12"/>
      <c r="I14" s="12" t="s">
        <v>21</v>
      </c>
      <c r="J14" s="40" t="s">
        <v>40</v>
      </c>
      <c r="K14" s="41">
        <v>16.7</v>
      </c>
      <c r="L14" s="44">
        <v>33.3</v>
      </c>
      <c r="M14" s="12">
        <v>0</v>
      </c>
      <c r="N14" s="43" t="s">
        <v>21</v>
      </c>
      <c r="O14" s="42"/>
      <c r="R14" s="14"/>
    </row>
    <row r="15" spans="1:18" ht="63" customHeight="1">
      <c r="A15" s="73" t="s">
        <v>159</v>
      </c>
      <c r="B15" s="75"/>
      <c r="C15" s="11"/>
      <c r="D15" s="12"/>
      <c r="E15" s="39"/>
      <c r="F15" s="4"/>
      <c r="G15" s="33"/>
      <c r="H15" s="12"/>
      <c r="I15" s="12" t="s">
        <v>21</v>
      </c>
      <c r="J15" s="40" t="s">
        <v>107</v>
      </c>
      <c r="K15" s="41">
        <v>0</v>
      </c>
      <c r="L15" s="44">
        <v>0</v>
      </c>
      <c r="M15" s="12">
        <v>0</v>
      </c>
      <c r="N15" s="43" t="s">
        <v>21</v>
      </c>
      <c r="O15" s="42"/>
      <c r="R15" s="14"/>
    </row>
    <row r="16" spans="1:18" ht="27" customHeight="1">
      <c r="A16" s="9"/>
      <c r="B16" s="10"/>
      <c r="C16" s="11"/>
      <c r="D16" s="12"/>
      <c r="E16" s="39"/>
      <c r="F16" s="4"/>
      <c r="G16" s="33"/>
      <c r="H16" s="12"/>
      <c r="I16" s="12" t="s">
        <v>21</v>
      </c>
      <c r="J16" s="40" t="s">
        <v>108</v>
      </c>
      <c r="K16" s="41">
        <v>0</v>
      </c>
      <c r="L16" s="44">
        <v>0</v>
      </c>
      <c r="M16" s="12">
        <v>0</v>
      </c>
      <c r="N16" s="43" t="s">
        <v>21</v>
      </c>
      <c r="O16" s="42"/>
      <c r="R16" s="14"/>
    </row>
    <row r="17" spans="1:18" ht="39" customHeight="1">
      <c r="A17" s="9"/>
      <c r="B17" s="10"/>
      <c r="C17" s="11"/>
      <c r="D17" s="12"/>
      <c r="E17" s="39"/>
      <c r="F17" s="4"/>
      <c r="G17" s="33"/>
      <c r="H17" s="12"/>
      <c r="I17" s="12" t="s">
        <v>21</v>
      </c>
      <c r="J17" s="40" t="s">
        <v>109</v>
      </c>
      <c r="K17" s="41">
        <v>100</v>
      </c>
      <c r="L17" s="44">
        <v>100</v>
      </c>
      <c r="M17" s="12">
        <f aca="true" t="shared" si="0" ref="M17:M23">L17/K17</f>
        <v>1</v>
      </c>
      <c r="N17" s="43" t="s">
        <v>21</v>
      </c>
      <c r="O17" s="42"/>
      <c r="R17" s="14"/>
    </row>
    <row r="18" spans="1:18" ht="39" customHeight="1">
      <c r="A18" s="9"/>
      <c r="B18" s="10"/>
      <c r="C18" s="11"/>
      <c r="D18" s="12"/>
      <c r="E18" s="39"/>
      <c r="F18" s="4"/>
      <c r="G18" s="33"/>
      <c r="H18" s="12"/>
      <c r="I18" s="12" t="s">
        <v>21</v>
      </c>
      <c r="J18" s="40" t="s">
        <v>110</v>
      </c>
      <c r="K18" s="41">
        <v>11.2</v>
      </c>
      <c r="L18" s="44">
        <v>11.8</v>
      </c>
      <c r="M18" s="12">
        <f t="shared" si="0"/>
        <v>1.0535714285714286</v>
      </c>
      <c r="N18" s="43" t="s">
        <v>21</v>
      </c>
      <c r="O18" s="42"/>
      <c r="R18" s="14"/>
    </row>
    <row r="19" spans="1:18" ht="39" customHeight="1">
      <c r="A19" s="9"/>
      <c r="B19" s="10"/>
      <c r="C19" s="11"/>
      <c r="D19" s="12"/>
      <c r="E19" s="39"/>
      <c r="F19" s="45"/>
      <c r="G19" s="33"/>
      <c r="H19" s="12"/>
      <c r="I19" s="13" t="s">
        <v>21</v>
      </c>
      <c r="J19" s="40" t="s">
        <v>111</v>
      </c>
      <c r="K19" s="65">
        <v>80</v>
      </c>
      <c r="L19" s="44">
        <v>82</v>
      </c>
      <c r="M19" s="12">
        <f>L19/K19</f>
        <v>1.025</v>
      </c>
      <c r="N19" s="13" t="s">
        <v>21</v>
      </c>
      <c r="O19" s="13"/>
      <c r="R19" s="14"/>
    </row>
    <row r="20" spans="1:18" ht="39.75" customHeight="1">
      <c r="A20" s="9"/>
      <c r="B20" s="10"/>
      <c r="C20" s="11"/>
      <c r="D20" s="12"/>
      <c r="E20" s="39"/>
      <c r="F20" s="45"/>
      <c r="G20" s="33"/>
      <c r="H20" s="12"/>
      <c r="I20" s="13" t="s">
        <v>21</v>
      </c>
      <c r="J20" s="40" t="s">
        <v>112</v>
      </c>
      <c r="K20" s="65">
        <v>100</v>
      </c>
      <c r="L20" s="44">
        <v>100</v>
      </c>
      <c r="M20" s="12">
        <f t="shared" si="0"/>
        <v>1</v>
      </c>
      <c r="N20" s="13" t="s">
        <v>21</v>
      </c>
      <c r="O20" s="13"/>
      <c r="R20" s="14"/>
    </row>
    <row r="21" spans="1:18" ht="27" customHeight="1">
      <c r="A21" s="9"/>
      <c r="B21" s="10"/>
      <c r="C21" s="11"/>
      <c r="D21" s="12"/>
      <c r="E21" s="39"/>
      <c r="F21" s="45"/>
      <c r="G21" s="33"/>
      <c r="H21" s="12"/>
      <c r="I21" s="13" t="s">
        <v>21</v>
      </c>
      <c r="J21" s="40" t="s">
        <v>113</v>
      </c>
      <c r="K21" s="65">
        <v>37.8</v>
      </c>
      <c r="L21" s="44">
        <v>38.7</v>
      </c>
      <c r="M21" s="12">
        <f t="shared" si="0"/>
        <v>1.023809523809524</v>
      </c>
      <c r="N21" s="13" t="s">
        <v>21</v>
      </c>
      <c r="O21" s="13"/>
      <c r="R21" s="14"/>
    </row>
    <row r="22" spans="1:18" ht="64.5" customHeight="1">
      <c r="A22" s="9"/>
      <c r="B22" s="10"/>
      <c r="C22" s="11"/>
      <c r="D22" s="12"/>
      <c r="E22" s="15"/>
      <c r="F22" s="4"/>
      <c r="G22" s="33"/>
      <c r="H22" s="12"/>
      <c r="I22" s="12" t="s">
        <v>21</v>
      </c>
      <c r="J22" s="40" t="s">
        <v>115</v>
      </c>
      <c r="K22" s="41">
        <v>100</v>
      </c>
      <c r="L22" s="44">
        <v>100</v>
      </c>
      <c r="M22" s="12">
        <f t="shared" si="0"/>
        <v>1</v>
      </c>
      <c r="N22" s="41" t="s">
        <v>21</v>
      </c>
      <c r="O22" s="42"/>
      <c r="R22" s="14"/>
    </row>
    <row r="23" spans="1:18" ht="51.75" customHeight="1">
      <c r="A23" s="9"/>
      <c r="B23" s="10"/>
      <c r="C23" s="11"/>
      <c r="D23" s="12"/>
      <c r="E23" s="35"/>
      <c r="F23" s="4"/>
      <c r="G23" s="33"/>
      <c r="H23" s="12"/>
      <c r="I23" s="12" t="s">
        <v>21</v>
      </c>
      <c r="J23" s="40" t="s">
        <v>114</v>
      </c>
      <c r="K23" s="41">
        <v>88.9</v>
      </c>
      <c r="L23" s="44">
        <v>100</v>
      </c>
      <c r="M23" s="12">
        <f t="shared" si="0"/>
        <v>1.124859392575928</v>
      </c>
      <c r="N23" s="12" t="s">
        <v>21</v>
      </c>
      <c r="O23" s="42"/>
      <c r="R23" s="14"/>
    </row>
    <row r="24" spans="1:18" ht="19.5" customHeight="1">
      <c r="A24" s="9"/>
      <c r="B24" s="10"/>
      <c r="C24" s="11"/>
      <c r="D24" s="12"/>
      <c r="E24" s="20" t="s">
        <v>20</v>
      </c>
      <c r="F24" s="21" t="s">
        <v>21</v>
      </c>
      <c r="G24" s="21" t="s">
        <v>21</v>
      </c>
      <c r="H24" s="21" t="s">
        <v>21</v>
      </c>
      <c r="I24" s="47">
        <f>H12</f>
        <v>1.0319148936170213</v>
      </c>
      <c r="J24" s="20" t="s">
        <v>22</v>
      </c>
      <c r="K24" s="21" t="s">
        <v>21</v>
      </c>
      <c r="L24" s="21" t="s">
        <v>21</v>
      </c>
      <c r="M24" s="21" t="s">
        <v>21</v>
      </c>
      <c r="N24" s="48">
        <f>(M12+M13+M14+M15+M16+M17+M18+M19+M20+M21+M22+M23)/12</f>
        <v>0.68560336207974</v>
      </c>
      <c r="O24" s="49"/>
      <c r="R24" s="14"/>
    </row>
    <row r="25" spans="1:15" ht="12.75" customHeight="1">
      <c r="A25" s="7"/>
      <c r="B25" s="4"/>
      <c r="C25" s="4"/>
      <c r="D25" s="4"/>
      <c r="E25" s="114" t="s">
        <v>105</v>
      </c>
      <c r="F25" s="115"/>
      <c r="G25" s="115"/>
      <c r="H25" s="115"/>
      <c r="I25" s="115"/>
      <c r="J25" s="115"/>
      <c r="K25" s="115"/>
      <c r="L25" s="115"/>
      <c r="M25" s="115"/>
      <c r="N25" s="116"/>
      <c r="O25" s="4"/>
    </row>
    <row r="26" spans="1:15" ht="39.75" customHeight="1">
      <c r="A26" s="38"/>
      <c r="B26" s="36"/>
      <c r="C26" s="10"/>
      <c r="D26" s="55"/>
      <c r="E26" s="39" t="s">
        <v>65</v>
      </c>
      <c r="F26" s="4">
        <v>100</v>
      </c>
      <c r="G26" s="33">
        <v>152</v>
      </c>
      <c r="H26" s="12">
        <f>G26/F26</f>
        <v>1.52</v>
      </c>
      <c r="I26" s="12" t="s">
        <v>21</v>
      </c>
      <c r="J26" s="40" t="s">
        <v>101</v>
      </c>
      <c r="K26" s="41">
        <f>F26/F12*100</f>
        <v>53.191489361702125</v>
      </c>
      <c r="L26" s="44">
        <f>G26/G12*100</f>
        <v>78.35051546391753</v>
      </c>
      <c r="M26" s="12">
        <f aca="true" t="shared" si="1" ref="M26:M32">L26/K26</f>
        <v>1.4729896907216498</v>
      </c>
      <c r="N26" s="12" t="s">
        <v>21</v>
      </c>
      <c r="O26" s="12"/>
    </row>
    <row r="27" spans="1:15" ht="78.75" customHeight="1">
      <c r="A27" s="38"/>
      <c r="B27" s="36"/>
      <c r="C27" s="11"/>
      <c r="D27" s="55"/>
      <c r="E27" s="39"/>
      <c r="F27" s="4"/>
      <c r="G27" s="33"/>
      <c r="H27" s="12"/>
      <c r="I27" s="12"/>
      <c r="J27" s="40" t="s">
        <v>67</v>
      </c>
      <c r="K27" s="41">
        <v>53.2</v>
      </c>
      <c r="L27" s="44">
        <v>68</v>
      </c>
      <c r="M27" s="12">
        <f t="shared" si="1"/>
        <v>1.2781954887218046</v>
      </c>
      <c r="N27" s="12" t="s">
        <v>21</v>
      </c>
      <c r="O27" s="42"/>
    </row>
    <row r="28" spans="1:15" ht="78.75" customHeight="1">
      <c r="A28" s="38"/>
      <c r="B28" s="36"/>
      <c r="C28" s="11"/>
      <c r="D28" s="55"/>
      <c r="E28" s="39"/>
      <c r="F28" s="4"/>
      <c r="G28" s="33"/>
      <c r="H28" s="12"/>
      <c r="I28" s="12"/>
      <c r="J28" s="40" t="s">
        <v>68</v>
      </c>
      <c r="K28" s="41">
        <v>0.5</v>
      </c>
      <c r="L28" s="44">
        <v>0.5</v>
      </c>
      <c r="M28" s="12">
        <f t="shared" si="1"/>
        <v>1</v>
      </c>
      <c r="N28" s="12" t="s">
        <v>21</v>
      </c>
      <c r="O28" s="42"/>
    </row>
    <row r="29" spans="1:15" ht="54.75" customHeight="1">
      <c r="A29" s="38"/>
      <c r="B29" s="36"/>
      <c r="C29" s="11"/>
      <c r="D29" s="55"/>
      <c r="E29" s="39"/>
      <c r="F29" s="4"/>
      <c r="G29" s="33"/>
      <c r="H29" s="12"/>
      <c r="I29" s="12"/>
      <c r="J29" s="40" t="s">
        <v>69</v>
      </c>
      <c r="K29" s="41">
        <v>53.2</v>
      </c>
      <c r="L29" s="44">
        <v>78.4</v>
      </c>
      <c r="M29" s="12">
        <f t="shared" si="1"/>
        <v>1.4736842105263157</v>
      </c>
      <c r="N29" s="12" t="s">
        <v>21</v>
      </c>
      <c r="O29" s="42"/>
    </row>
    <row r="30" spans="1:15" ht="51.75" customHeight="1">
      <c r="A30" s="9"/>
      <c r="B30" s="10"/>
      <c r="C30" s="11"/>
      <c r="D30" s="12"/>
      <c r="E30" s="39"/>
      <c r="F30" s="4"/>
      <c r="G30" s="33"/>
      <c r="H30" s="12"/>
      <c r="I30" s="12"/>
      <c r="J30" s="40" t="s">
        <v>102</v>
      </c>
      <c r="K30" s="41">
        <v>88.9</v>
      </c>
      <c r="L30" s="44">
        <v>100</v>
      </c>
      <c r="M30" s="12">
        <f t="shared" si="1"/>
        <v>1.124859392575928</v>
      </c>
      <c r="N30" s="12" t="s">
        <v>21</v>
      </c>
      <c r="O30" s="42"/>
    </row>
    <row r="31" spans="1:15" ht="64.5" customHeight="1">
      <c r="A31" s="9"/>
      <c r="B31" s="10"/>
      <c r="C31" s="11"/>
      <c r="D31" s="12"/>
      <c r="E31" s="39"/>
      <c r="F31" s="4"/>
      <c r="G31" s="33"/>
      <c r="H31" s="4"/>
      <c r="I31" s="12"/>
      <c r="J31" s="40" t="s">
        <v>71</v>
      </c>
      <c r="K31" s="41">
        <v>100</v>
      </c>
      <c r="L31" s="44">
        <v>100</v>
      </c>
      <c r="M31" s="12">
        <f t="shared" si="1"/>
        <v>1</v>
      </c>
      <c r="N31" s="56" t="s">
        <v>21</v>
      </c>
      <c r="O31" s="42"/>
    </row>
    <row r="32" spans="1:15" ht="40.5" customHeight="1">
      <c r="A32" s="9"/>
      <c r="B32" s="10"/>
      <c r="C32" s="11"/>
      <c r="D32" s="12"/>
      <c r="E32" s="57"/>
      <c r="F32" s="4"/>
      <c r="G32" s="33"/>
      <c r="H32" s="4"/>
      <c r="I32" s="12"/>
      <c r="J32" s="40" t="s">
        <v>72</v>
      </c>
      <c r="K32" s="41">
        <v>80</v>
      </c>
      <c r="L32" s="44">
        <v>82</v>
      </c>
      <c r="M32" s="12">
        <f t="shared" si="1"/>
        <v>1.025</v>
      </c>
      <c r="N32" s="56" t="s">
        <v>21</v>
      </c>
      <c r="O32" s="42"/>
    </row>
    <row r="33" spans="1:15" ht="15.75">
      <c r="A33" s="9"/>
      <c r="B33" s="10"/>
      <c r="C33" s="11"/>
      <c r="D33" s="12"/>
      <c r="E33" s="58" t="s">
        <v>20</v>
      </c>
      <c r="F33" s="59" t="s">
        <v>21</v>
      </c>
      <c r="G33" s="59" t="s">
        <v>21</v>
      </c>
      <c r="H33" s="59" t="s">
        <v>21</v>
      </c>
      <c r="I33" s="60">
        <f>H26</f>
        <v>1.52</v>
      </c>
      <c r="J33" s="58" t="s">
        <v>22</v>
      </c>
      <c r="K33" s="59" t="s">
        <v>21</v>
      </c>
      <c r="L33" s="59" t="s">
        <v>21</v>
      </c>
      <c r="M33" s="60" t="s">
        <v>21</v>
      </c>
      <c r="N33" s="60">
        <f>(M30+M31+M26+M32+M27+M28+M29)/7</f>
        <v>1.1963898260779566</v>
      </c>
      <c r="O33" s="23"/>
    </row>
    <row r="34" spans="1:15" ht="12.75" customHeight="1">
      <c r="A34" s="9" t="s">
        <v>139</v>
      </c>
      <c r="B34" s="36"/>
      <c r="C34" s="11"/>
      <c r="D34" s="55"/>
      <c r="E34" s="111" t="s">
        <v>104</v>
      </c>
      <c r="F34" s="112"/>
      <c r="G34" s="112"/>
      <c r="H34" s="112"/>
      <c r="I34" s="112"/>
      <c r="J34" s="112"/>
      <c r="K34" s="112"/>
      <c r="L34" s="112"/>
      <c r="M34" s="112"/>
      <c r="N34" s="113"/>
      <c r="O34" s="42"/>
    </row>
    <row r="35" spans="1:15" ht="41.25" customHeight="1">
      <c r="A35" s="9"/>
      <c r="B35" s="10"/>
      <c r="C35" s="11"/>
      <c r="D35" s="55"/>
      <c r="E35" s="50" t="s">
        <v>73</v>
      </c>
      <c r="F35" s="51">
        <v>120</v>
      </c>
      <c r="G35" s="52">
        <v>100</v>
      </c>
      <c r="H35" s="42">
        <f>G35/F35</f>
        <v>0.8333333333333334</v>
      </c>
      <c r="I35" s="12" t="s">
        <v>21</v>
      </c>
      <c r="J35" s="53" t="s">
        <v>74</v>
      </c>
      <c r="K35" s="41">
        <f>F35/F12*100</f>
        <v>63.829787234042556</v>
      </c>
      <c r="L35" s="44">
        <f>G35/G12*100</f>
        <v>51.546391752577314</v>
      </c>
      <c r="M35" s="46">
        <f>L35/K35</f>
        <v>0.8075601374570446</v>
      </c>
      <c r="N35" s="12" t="s">
        <v>21</v>
      </c>
      <c r="O35" s="42"/>
    </row>
    <row r="36" spans="1:15" ht="38.25">
      <c r="A36" s="9"/>
      <c r="B36" s="10"/>
      <c r="C36" s="11"/>
      <c r="D36" s="55"/>
      <c r="E36" s="50"/>
      <c r="F36" s="51"/>
      <c r="G36" s="52"/>
      <c r="H36" s="42"/>
      <c r="I36" s="12" t="s">
        <v>21</v>
      </c>
      <c r="J36" s="40" t="s">
        <v>75</v>
      </c>
      <c r="K36" s="41">
        <v>80</v>
      </c>
      <c r="L36" s="44">
        <v>82</v>
      </c>
      <c r="M36" s="46">
        <f>L36/K36</f>
        <v>1.025</v>
      </c>
      <c r="N36" s="12" t="s">
        <v>21</v>
      </c>
      <c r="O36" s="42"/>
    </row>
    <row r="37" spans="1:15" ht="15.75">
      <c r="A37" s="9"/>
      <c r="B37" s="10"/>
      <c r="C37" s="11"/>
      <c r="D37" s="55"/>
      <c r="E37" s="20" t="s">
        <v>20</v>
      </c>
      <c r="F37" s="21" t="s">
        <v>21</v>
      </c>
      <c r="G37" s="21" t="s">
        <v>21</v>
      </c>
      <c r="H37" s="21" t="s">
        <v>21</v>
      </c>
      <c r="I37" s="47">
        <f>H35</f>
        <v>0.8333333333333334</v>
      </c>
      <c r="J37" s="20" t="s">
        <v>22</v>
      </c>
      <c r="K37" s="21" t="s">
        <v>21</v>
      </c>
      <c r="L37" s="21" t="s">
        <v>21</v>
      </c>
      <c r="M37" s="22" t="s">
        <v>21</v>
      </c>
      <c r="N37" s="48">
        <f>(M35+M36)/2</f>
        <v>0.9162800687285222</v>
      </c>
      <c r="O37" s="49"/>
    </row>
    <row r="38" spans="1:15" ht="14.25">
      <c r="A38" s="24"/>
      <c r="B38" s="61">
        <v>7321.9</v>
      </c>
      <c r="C38" s="61">
        <v>7286.8</v>
      </c>
      <c r="D38" s="26">
        <f>C38/B38</f>
        <v>0.9952061623349131</v>
      </c>
      <c r="E38" s="27" t="s">
        <v>24</v>
      </c>
      <c r="F38" s="25"/>
      <c r="G38" s="25"/>
      <c r="H38" s="25"/>
      <c r="I38" s="28">
        <f>(I33+I37+I24)/3</f>
        <v>1.1284160756501183</v>
      </c>
      <c r="J38" s="27" t="s">
        <v>25</v>
      </c>
      <c r="K38" s="25"/>
      <c r="L38" s="25"/>
      <c r="M38" s="25"/>
      <c r="N38" s="28">
        <f>(N33+N37+N24)/3</f>
        <v>0.9327577522954064</v>
      </c>
      <c r="O38" s="26">
        <f>(D38+I38+N38)/3</f>
        <v>1.0187933300934793</v>
      </c>
    </row>
    <row r="40" spans="5:10" ht="12.75">
      <c r="E40" s="54" t="s">
        <v>39</v>
      </c>
      <c r="J40" s="3" t="s">
        <v>152</v>
      </c>
    </row>
  </sheetData>
  <mergeCells count="22">
    <mergeCell ref="E34:N34"/>
    <mergeCell ref="E11:N11"/>
    <mergeCell ref="E25:N25"/>
    <mergeCell ref="B5:O5"/>
    <mergeCell ref="O6:O9"/>
    <mergeCell ref="B7:D7"/>
    <mergeCell ref="E7:I7"/>
    <mergeCell ref="F8:F9"/>
    <mergeCell ref="H8:H9"/>
    <mergeCell ref="B2:N2"/>
    <mergeCell ref="B3:N3"/>
    <mergeCell ref="E4:J4"/>
    <mergeCell ref="B8:B9"/>
    <mergeCell ref="G8:G9"/>
    <mergeCell ref="A6:A9"/>
    <mergeCell ref="B6:N6"/>
    <mergeCell ref="K8:K9"/>
    <mergeCell ref="L8:L9"/>
    <mergeCell ref="M8:M9"/>
    <mergeCell ref="C8:C9"/>
    <mergeCell ref="D8:D9"/>
    <mergeCell ref="J7:N7"/>
  </mergeCells>
  <printOptions/>
  <pageMargins left="0.23" right="0.17" top="0.46" bottom="0.28" header="0.5" footer="0.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2:R39"/>
  <sheetViews>
    <sheetView workbookViewId="0" topLeftCell="A29">
      <selection activeCell="C16" sqref="C16"/>
    </sheetView>
  </sheetViews>
  <sheetFormatPr defaultColWidth="9.140625" defaultRowHeight="12.75"/>
  <cols>
    <col min="1" max="1" width="4.28125" style="1" customWidth="1"/>
    <col min="2" max="2" width="7.140625" style="3" customWidth="1"/>
    <col min="3" max="3" width="7.57421875" style="3" customWidth="1"/>
    <col min="4" max="4" width="8.140625" style="3" customWidth="1"/>
    <col min="5" max="5" width="26.7109375" style="3" customWidth="1"/>
    <col min="6" max="6" width="5.57421875" style="3" customWidth="1"/>
    <col min="7" max="7" width="5.7109375" style="3" customWidth="1"/>
    <col min="8" max="8" width="7.8515625" style="3" customWidth="1"/>
    <col min="9" max="9" width="8.421875" style="3" customWidth="1"/>
    <col min="10" max="10" width="35.28125" style="3" customWidth="1"/>
    <col min="11" max="11" width="5.421875" style="3" customWidth="1"/>
    <col min="12" max="12" width="5.57421875" style="3" customWidth="1"/>
    <col min="13" max="13" width="7.28125" style="3" customWidth="1"/>
    <col min="14" max="15" width="8.00390625" style="3" customWidth="1"/>
    <col min="16" max="16384" width="9.140625" style="3" customWidth="1"/>
  </cols>
  <sheetData>
    <row r="2" spans="2:15" ht="14.25">
      <c r="B2" s="88" t="s">
        <v>183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88" t="s">
        <v>172</v>
      </c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2"/>
    </row>
    <row r="4" spans="2:15" ht="14.25">
      <c r="B4" s="2"/>
      <c r="C4" s="2"/>
      <c r="D4" s="2"/>
      <c r="E4" s="88" t="s">
        <v>188</v>
      </c>
      <c r="F4" s="88"/>
      <c r="G4" s="88"/>
      <c r="H4" s="88"/>
      <c r="I4" s="88"/>
      <c r="J4" s="89"/>
      <c r="K4" s="2"/>
      <c r="L4" s="2"/>
      <c r="M4" s="2"/>
      <c r="N4" s="2"/>
      <c r="O4" s="2"/>
    </row>
    <row r="5" spans="2:15" ht="12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 customHeight="1">
      <c r="A6" s="94" t="s">
        <v>0</v>
      </c>
      <c r="B6" s="97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4" t="s">
        <v>2</v>
      </c>
    </row>
    <row r="7" spans="1:15" ht="73.5" customHeight="1">
      <c r="A7" s="95"/>
      <c r="B7" s="105" t="s">
        <v>36</v>
      </c>
      <c r="C7" s="106"/>
      <c r="D7" s="107"/>
      <c r="E7" s="108" t="s">
        <v>3</v>
      </c>
      <c r="F7" s="109"/>
      <c r="G7" s="109"/>
      <c r="H7" s="109"/>
      <c r="I7" s="84"/>
      <c r="J7" s="108" t="s">
        <v>4</v>
      </c>
      <c r="K7" s="109"/>
      <c r="L7" s="109"/>
      <c r="M7" s="109"/>
      <c r="N7" s="84"/>
      <c r="O7" s="95"/>
    </row>
    <row r="8" spans="1:15" ht="25.5" customHeight="1">
      <c r="A8" s="95"/>
      <c r="B8" s="100" t="s">
        <v>5</v>
      </c>
      <c r="C8" s="100" t="s">
        <v>6</v>
      </c>
      <c r="D8" s="100" t="s">
        <v>7</v>
      </c>
      <c r="E8" s="4" t="s">
        <v>8</v>
      </c>
      <c r="F8" s="104" t="s">
        <v>9</v>
      </c>
      <c r="G8" s="104" t="s">
        <v>10</v>
      </c>
      <c r="H8" s="104" t="s">
        <v>11</v>
      </c>
      <c r="I8" s="5" t="s">
        <v>12</v>
      </c>
      <c r="J8" s="4" t="s">
        <v>8</v>
      </c>
      <c r="K8" s="100" t="s">
        <v>13</v>
      </c>
      <c r="L8" s="100" t="s">
        <v>14</v>
      </c>
      <c r="M8" s="100" t="s">
        <v>15</v>
      </c>
      <c r="N8" s="4" t="s">
        <v>16</v>
      </c>
      <c r="O8" s="95"/>
    </row>
    <row r="9" spans="1:15" ht="46.5" customHeight="1" hidden="1">
      <c r="A9" s="96"/>
      <c r="B9" s="100"/>
      <c r="C9" s="100"/>
      <c r="D9" s="100"/>
      <c r="E9" s="4"/>
      <c r="F9" s="104"/>
      <c r="G9" s="104"/>
      <c r="H9" s="104"/>
      <c r="I9" s="6"/>
      <c r="J9" s="4"/>
      <c r="K9" s="100"/>
      <c r="L9" s="100"/>
      <c r="M9" s="100"/>
      <c r="N9" s="4"/>
      <c r="O9" s="96"/>
    </row>
    <row r="10" spans="1:15" ht="15" customHeight="1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32">
        <v>7</v>
      </c>
      <c r="H10" s="5">
        <v>8</v>
      </c>
      <c r="I10" s="8">
        <v>9</v>
      </c>
      <c r="J10" s="4">
        <v>10</v>
      </c>
      <c r="K10" s="4">
        <v>11</v>
      </c>
      <c r="L10" s="33">
        <v>12</v>
      </c>
      <c r="M10" s="4">
        <v>13</v>
      </c>
      <c r="N10" s="4">
        <v>14</v>
      </c>
      <c r="O10" s="4">
        <v>15</v>
      </c>
    </row>
    <row r="11" spans="1:15" ht="26.25" customHeight="1">
      <c r="A11" s="7"/>
      <c r="B11" s="4"/>
      <c r="C11" s="4"/>
      <c r="D11" s="4"/>
      <c r="E11" s="114" t="s">
        <v>41</v>
      </c>
      <c r="F11" s="115"/>
      <c r="G11" s="115"/>
      <c r="H11" s="115"/>
      <c r="I11" s="115"/>
      <c r="J11" s="115"/>
      <c r="K11" s="115"/>
      <c r="L11" s="115"/>
      <c r="M11" s="115"/>
      <c r="N11" s="116"/>
      <c r="O11" s="4"/>
    </row>
    <row r="12" spans="1:18" ht="51.75" customHeight="1">
      <c r="A12" s="77" t="s">
        <v>17</v>
      </c>
      <c r="B12" s="74"/>
      <c r="C12" s="10"/>
      <c r="D12" s="81"/>
      <c r="E12" s="39" t="s">
        <v>91</v>
      </c>
      <c r="F12" s="4">
        <v>300</v>
      </c>
      <c r="G12" s="33">
        <v>290</v>
      </c>
      <c r="H12" s="12">
        <f>G12/F12</f>
        <v>0.9666666666666667</v>
      </c>
      <c r="I12" s="12" t="s">
        <v>21</v>
      </c>
      <c r="J12" s="40" t="s">
        <v>92</v>
      </c>
      <c r="K12" s="41">
        <v>100</v>
      </c>
      <c r="L12" s="44">
        <v>100</v>
      </c>
      <c r="M12" s="12">
        <f>L12/K12</f>
        <v>1</v>
      </c>
      <c r="N12" s="41" t="s">
        <v>21</v>
      </c>
      <c r="O12" s="12"/>
      <c r="R12" s="14"/>
    </row>
    <row r="13" spans="1:18" ht="51.75" customHeight="1">
      <c r="A13" s="77" t="s">
        <v>23</v>
      </c>
      <c r="B13" s="75"/>
      <c r="C13" s="11"/>
      <c r="D13" s="81"/>
      <c r="E13" s="39"/>
      <c r="F13" s="4"/>
      <c r="G13" s="33"/>
      <c r="H13" s="12"/>
      <c r="I13" s="12" t="s">
        <v>21</v>
      </c>
      <c r="J13" s="40" t="s">
        <v>42</v>
      </c>
      <c r="K13" s="41">
        <v>0</v>
      </c>
      <c r="L13" s="44">
        <v>0</v>
      </c>
      <c r="M13" s="12">
        <v>0</v>
      </c>
      <c r="N13" s="41" t="s">
        <v>21</v>
      </c>
      <c r="O13" s="42"/>
      <c r="R13" s="14"/>
    </row>
    <row r="14" spans="1:18" ht="53.25" customHeight="1">
      <c r="A14" s="73" t="s">
        <v>139</v>
      </c>
      <c r="B14" s="75"/>
      <c r="C14" s="11"/>
      <c r="D14" s="12"/>
      <c r="E14" s="39"/>
      <c r="F14" s="4"/>
      <c r="G14" s="33"/>
      <c r="H14" s="12"/>
      <c r="I14" s="12" t="s">
        <v>21</v>
      </c>
      <c r="J14" s="40" t="s">
        <v>93</v>
      </c>
      <c r="K14" s="41">
        <v>0</v>
      </c>
      <c r="L14" s="44">
        <v>0</v>
      </c>
      <c r="M14" s="12">
        <v>0</v>
      </c>
      <c r="N14" s="43" t="s">
        <v>21</v>
      </c>
      <c r="O14" s="42"/>
      <c r="R14" s="14"/>
    </row>
    <row r="15" spans="1:18" ht="26.25" customHeight="1">
      <c r="A15" s="73" t="s">
        <v>159</v>
      </c>
      <c r="B15" s="75"/>
      <c r="C15" s="11"/>
      <c r="D15" s="12"/>
      <c r="E15" s="39"/>
      <c r="F15" s="4"/>
      <c r="G15" s="33"/>
      <c r="H15" s="12"/>
      <c r="I15" s="12" t="s">
        <v>21</v>
      </c>
      <c r="J15" s="40" t="s">
        <v>94</v>
      </c>
      <c r="K15" s="41">
        <v>100</v>
      </c>
      <c r="L15" s="44">
        <v>100</v>
      </c>
      <c r="M15" s="12">
        <f aca="true" t="shared" si="0" ref="M15:M22">L15/K15</f>
        <v>1</v>
      </c>
      <c r="N15" s="43" t="s">
        <v>21</v>
      </c>
      <c r="O15" s="42"/>
      <c r="R15" s="14"/>
    </row>
    <row r="16" spans="1:18" ht="40.5" customHeight="1">
      <c r="A16" s="9"/>
      <c r="B16" s="10"/>
      <c r="C16" s="11"/>
      <c r="D16" s="12"/>
      <c r="E16" s="39"/>
      <c r="F16" s="4"/>
      <c r="G16" s="33"/>
      <c r="H16" s="12"/>
      <c r="I16" s="12" t="s">
        <v>21</v>
      </c>
      <c r="J16" s="40" t="s">
        <v>95</v>
      </c>
      <c r="K16" s="41">
        <v>100</v>
      </c>
      <c r="L16" s="44">
        <v>100</v>
      </c>
      <c r="M16" s="12">
        <f t="shared" si="0"/>
        <v>1</v>
      </c>
      <c r="N16" s="43" t="s">
        <v>21</v>
      </c>
      <c r="O16" s="42"/>
      <c r="R16" s="14"/>
    </row>
    <row r="17" spans="1:18" ht="39" customHeight="1">
      <c r="A17" s="9"/>
      <c r="B17" s="10"/>
      <c r="C17" s="11"/>
      <c r="D17" s="12"/>
      <c r="E17" s="39"/>
      <c r="F17" s="4"/>
      <c r="G17" s="33"/>
      <c r="H17" s="12"/>
      <c r="I17" s="12" t="s">
        <v>21</v>
      </c>
      <c r="J17" s="40" t="s">
        <v>96</v>
      </c>
      <c r="K17" s="41">
        <v>30</v>
      </c>
      <c r="L17" s="44">
        <v>32.1</v>
      </c>
      <c r="M17" s="12">
        <f t="shared" si="0"/>
        <v>1.07</v>
      </c>
      <c r="N17" s="43" t="s">
        <v>21</v>
      </c>
      <c r="O17" s="42"/>
      <c r="R17" s="14"/>
    </row>
    <row r="18" spans="1:18" ht="39" customHeight="1">
      <c r="A18" s="9"/>
      <c r="B18" s="10"/>
      <c r="C18" s="11"/>
      <c r="D18" s="12"/>
      <c r="E18" s="39"/>
      <c r="F18" s="4"/>
      <c r="G18" s="33"/>
      <c r="H18" s="12"/>
      <c r="I18" s="12" t="s">
        <v>21</v>
      </c>
      <c r="J18" s="40" t="s">
        <v>72</v>
      </c>
      <c r="K18" s="41">
        <v>80</v>
      </c>
      <c r="L18" s="44">
        <v>82</v>
      </c>
      <c r="M18" s="12">
        <f t="shared" si="0"/>
        <v>1.025</v>
      </c>
      <c r="N18" s="43" t="s">
        <v>21</v>
      </c>
      <c r="O18" s="42"/>
      <c r="R18" s="14"/>
    </row>
    <row r="19" spans="1:18" ht="39.75" customHeight="1">
      <c r="A19" s="9"/>
      <c r="B19" s="10"/>
      <c r="C19" s="11"/>
      <c r="D19" s="12"/>
      <c r="E19" s="39"/>
      <c r="F19" s="45"/>
      <c r="G19" s="33"/>
      <c r="H19" s="12"/>
      <c r="I19" s="13" t="s">
        <v>21</v>
      </c>
      <c r="J19" s="40" t="s">
        <v>97</v>
      </c>
      <c r="K19" s="65">
        <v>100</v>
      </c>
      <c r="L19" s="44">
        <v>97.9</v>
      </c>
      <c r="M19" s="12">
        <f t="shared" si="0"/>
        <v>0.9790000000000001</v>
      </c>
      <c r="N19" s="13" t="s">
        <v>21</v>
      </c>
      <c r="O19" s="13"/>
      <c r="R19" s="14"/>
    </row>
    <row r="20" spans="1:18" ht="28.5" customHeight="1">
      <c r="A20" s="9"/>
      <c r="B20" s="10"/>
      <c r="C20" s="11"/>
      <c r="D20" s="12"/>
      <c r="E20" s="39"/>
      <c r="F20" s="45"/>
      <c r="G20" s="33"/>
      <c r="H20" s="12"/>
      <c r="I20" s="13" t="s">
        <v>21</v>
      </c>
      <c r="J20" s="40" t="s">
        <v>98</v>
      </c>
      <c r="K20" s="65">
        <v>67</v>
      </c>
      <c r="L20" s="44">
        <v>66</v>
      </c>
      <c r="M20" s="12">
        <f t="shared" si="0"/>
        <v>0.9850746268656716</v>
      </c>
      <c r="N20" s="13" t="s">
        <v>21</v>
      </c>
      <c r="O20" s="13"/>
      <c r="R20" s="14"/>
    </row>
    <row r="21" spans="1:18" ht="65.25" customHeight="1">
      <c r="A21" s="9"/>
      <c r="B21" s="10"/>
      <c r="C21" s="11"/>
      <c r="D21" s="12"/>
      <c r="E21" s="39"/>
      <c r="F21" s="45"/>
      <c r="G21" s="33"/>
      <c r="H21" s="12"/>
      <c r="I21" s="13"/>
      <c r="J21" s="40" t="s">
        <v>99</v>
      </c>
      <c r="K21" s="65">
        <v>100</v>
      </c>
      <c r="L21" s="44">
        <v>100</v>
      </c>
      <c r="M21" s="12">
        <f t="shared" si="0"/>
        <v>1</v>
      </c>
      <c r="N21" s="13" t="s">
        <v>21</v>
      </c>
      <c r="O21" s="13"/>
      <c r="R21" s="14"/>
    </row>
    <row r="22" spans="1:18" ht="52.5" customHeight="1">
      <c r="A22" s="9"/>
      <c r="B22" s="10"/>
      <c r="C22" s="11"/>
      <c r="D22" s="12"/>
      <c r="E22" s="15"/>
      <c r="F22" s="4"/>
      <c r="G22" s="33"/>
      <c r="H22" s="12"/>
      <c r="I22" s="12" t="s">
        <v>21</v>
      </c>
      <c r="J22" s="40" t="s">
        <v>100</v>
      </c>
      <c r="K22" s="41">
        <v>89</v>
      </c>
      <c r="L22" s="44">
        <v>95.8</v>
      </c>
      <c r="M22" s="12">
        <f t="shared" si="0"/>
        <v>1.0764044943820223</v>
      </c>
      <c r="N22" s="41" t="s">
        <v>21</v>
      </c>
      <c r="O22" s="42"/>
      <c r="R22" s="14"/>
    </row>
    <row r="23" spans="1:18" ht="19.5" customHeight="1">
      <c r="A23" s="9"/>
      <c r="B23" s="10"/>
      <c r="C23" s="11"/>
      <c r="D23" s="12"/>
      <c r="E23" s="20" t="s">
        <v>20</v>
      </c>
      <c r="F23" s="21" t="s">
        <v>21</v>
      </c>
      <c r="G23" s="21" t="s">
        <v>21</v>
      </c>
      <c r="H23" s="21" t="s">
        <v>21</v>
      </c>
      <c r="I23" s="47">
        <f>H12</f>
        <v>0.9666666666666667</v>
      </c>
      <c r="J23" s="20" t="s">
        <v>22</v>
      </c>
      <c r="K23" s="21" t="s">
        <v>21</v>
      </c>
      <c r="L23" s="21" t="s">
        <v>186</v>
      </c>
      <c r="M23" s="21" t="s">
        <v>21</v>
      </c>
      <c r="N23" s="48">
        <f>(M12+M13+M14+M15+M16+M17+M18+M19+M20+M21+M22)/11</f>
        <v>0.8304981019316086</v>
      </c>
      <c r="O23" s="49"/>
      <c r="R23" s="14"/>
    </row>
    <row r="24" spans="1:15" ht="12.75" customHeight="1">
      <c r="A24" s="7"/>
      <c r="B24" s="4"/>
      <c r="C24" s="4"/>
      <c r="D24" s="4"/>
      <c r="E24" s="114" t="s">
        <v>105</v>
      </c>
      <c r="F24" s="115"/>
      <c r="G24" s="115"/>
      <c r="H24" s="115"/>
      <c r="I24" s="115"/>
      <c r="J24" s="115"/>
      <c r="K24" s="115"/>
      <c r="L24" s="115"/>
      <c r="M24" s="115"/>
      <c r="N24" s="116"/>
      <c r="O24" s="4"/>
    </row>
    <row r="25" spans="1:15" ht="39.75" customHeight="1">
      <c r="A25" s="38"/>
      <c r="B25" s="36"/>
      <c r="C25" s="10"/>
      <c r="D25" s="55"/>
      <c r="E25" s="39" t="s">
        <v>65</v>
      </c>
      <c r="F25" s="4">
        <v>80</v>
      </c>
      <c r="G25" s="33">
        <v>110</v>
      </c>
      <c r="H25" s="12">
        <f>G25/F25</f>
        <v>1.375</v>
      </c>
      <c r="I25" s="12" t="s">
        <v>21</v>
      </c>
      <c r="J25" s="40" t="s">
        <v>101</v>
      </c>
      <c r="K25" s="41">
        <f>F25/F12*100</f>
        <v>26.666666666666668</v>
      </c>
      <c r="L25" s="44">
        <f>G25/G12*100</f>
        <v>37.93103448275862</v>
      </c>
      <c r="M25" s="12">
        <f aca="true" t="shared" si="1" ref="M25:M31">L25/K25</f>
        <v>1.4224137931034482</v>
      </c>
      <c r="N25" s="12" t="s">
        <v>21</v>
      </c>
      <c r="O25" s="12"/>
    </row>
    <row r="26" spans="1:15" ht="78.75" customHeight="1">
      <c r="A26" s="38"/>
      <c r="B26" s="36"/>
      <c r="C26" s="11"/>
      <c r="D26" s="55"/>
      <c r="E26" s="39"/>
      <c r="F26" s="4"/>
      <c r="G26" s="33"/>
      <c r="H26" s="12"/>
      <c r="I26" s="12"/>
      <c r="J26" s="40" t="s">
        <v>67</v>
      </c>
      <c r="K26" s="41">
        <v>14.3</v>
      </c>
      <c r="L26" s="44">
        <v>32</v>
      </c>
      <c r="M26" s="12">
        <f t="shared" si="1"/>
        <v>2.2377622377622375</v>
      </c>
      <c r="N26" s="12" t="s">
        <v>21</v>
      </c>
      <c r="O26" s="42"/>
    </row>
    <row r="27" spans="1:15" ht="78.75" customHeight="1">
      <c r="A27" s="38"/>
      <c r="B27" s="36"/>
      <c r="C27" s="11"/>
      <c r="D27" s="55"/>
      <c r="E27" s="39"/>
      <c r="F27" s="4"/>
      <c r="G27" s="33"/>
      <c r="H27" s="12"/>
      <c r="I27" s="12"/>
      <c r="J27" s="40" t="s">
        <v>68</v>
      </c>
      <c r="K27" s="41">
        <v>0.7</v>
      </c>
      <c r="L27" s="44">
        <v>0.3</v>
      </c>
      <c r="M27" s="12">
        <f t="shared" si="1"/>
        <v>0.4285714285714286</v>
      </c>
      <c r="N27" s="12" t="s">
        <v>21</v>
      </c>
      <c r="O27" s="42"/>
    </row>
    <row r="28" spans="1:15" ht="54.75" customHeight="1">
      <c r="A28" s="38"/>
      <c r="B28" s="36"/>
      <c r="C28" s="11"/>
      <c r="D28" s="55"/>
      <c r="E28" s="39"/>
      <c r="F28" s="4"/>
      <c r="G28" s="33"/>
      <c r="H28" s="12"/>
      <c r="I28" s="12"/>
      <c r="J28" s="40" t="s">
        <v>69</v>
      </c>
      <c r="K28" s="41">
        <v>26.7</v>
      </c>
      <c r="L28" s="44">
        <v>37.9</v>
      </c>
      <c r="M28" s="12">
        <f t="shared" si="1"/>
        <v>1.4194756554307115</v>
      </c>
      <c r="N28" s="12" t="s">
        <v>21</v>
      </c>
      <c r="O28" s="42"/>
    </row>
    <row r="29" spans="1:15" ht="51.75" customHeight="1">
      <c r="A29" s="9"/>
      <c r="B29" s="10"/>
      <c r="C29" s="11"/>
      <c r="D29" s="12"/>
      <c r="E29" s="39"/>
      <c r="F29" s="4"/>
      <c r="G29" s="33"/>
      <c r="H29" s="12"/>
      <c r="I29" s="12"/>
      <c r="J29" s="40" t="s">
        <v>102</v>
      </c>
      <c r="K29" s="41">
        <v>100</v>
      </c>
      <c r="L29" s="44">
        <v>100</v>
      </c>
      <c r="M29" s="12">
        <f t="shared" si="1"/>
        <v>1</v>
      </c>
      <c r="N29" s="12" t="s">
        <v>21</v>
      </c>
      <c r="O29" s="42"/>
    </row>
    <row r="30" spans="1:15" ht="64.5" customHeight="1">
      <c r="A30" s="9"/>
      <c r="B30" s="10"/>
      <c r="C30" s="11"/>
      <c r="D30" s="12"/>
      <c r="E30" s="39"/>
      <c r="F30" s="4"/>
      <c r="G30" s="33"/>
      <c r="H30" s="4"/>
      <c r="I30" s="12"/>
      <c r="J30" s="40" t="s">
        <v>71</v>
      </c>
      <c r="K30" s="41">
        <v>100</v>
      </c>
      <c r="L30" s="44">
        <v>100</v>
      </c>
      <c r="M30" s="12">
        <f t="shared" si="1"/>
        <v>1</v>
      </c>
      <c r="N30" s="56" t="s">
        <v>21</v>
      </c>
      <c r="O30" s="42"/>
    </row>
    <row r="31" spans="1:15" ht="40.5" customHeight="1">
      <c r="A31" s="9"/>
      <c r="B31" s="10"/>
      <c r="C31" s="11"/>
      <c r="D31" s="12"/>
      <c r="E31" s="57"/>
      <c r="F31" s="4"/>
      <c r="G31" s="33"/>
      <c r="H31" s="4"/>
      <c r="I31" s="12"/>
      <c r="J31" s="40" t="s">
        <v>72</v>
      </c>
      <c r="K31" s="41">
        <v>80</v>
      </c>
      <c r="L31" s="44">
        <v>82</v>
      </c>
      <c r="M31" s="12">
        <f t="shared" si="1"/>
        <v>1.025</v>
      </c>
      <c r="N31" s="56" t="s">
        <v>21</v>
      </c>
      <c r="O31" s="42"/>
    </row>
    <row r="32" spans="1:15" ht="15.75">
      <c r="A32" s="9"/>
      <c r="B32" s="10"/>
      <c r="C32" s="11"/>
      <c r="D32" s="12"/>
      <c r="E32" s="58" t="s">
        <v>20</v>
      </c>
      <c r="F32" s="59" t="s">
        <v>21</v>
      </c>
      <c r="G32" s="59" t="s">
        <v>21</v>
      </c>
      <c r="H32" s="59" t="s">
        <v>21</v>
      </c>
      <c r="I32" s="60">
        <f>H25</f>
        <v>1.375</v>
      </c>
      <c r="J32" s="58" t="s">
        <v>22</v>
      </c>
      <c r="K32" s="59" t="s">
        <v>21</v>
      </c>
      <c r="L32" s="59" t="s">
        <v>21</v>
      </c>
      <c r="M32" s="60" t="s">
        <v>21</v>
      </c>
      <c r="N32" s="60">
        <f>(M29+M30+M25+M31+M26+M27+M28)/7</f>
        <v>1.2190318735525467</v>
      </c>
      <c r="O32" s="23"/>
    </row>
    <row r="33" spans="1:15" ht="12.75" customHeight="1">
      <c r="A33" s="9" t="s">
        <v>139</v>
      </c>
      <c r="B33" s="10"/>
      <c r="C33" s="11"/>
      <c r="D33" s="55"/>
      <c r="E33" s="111" t="s">
        <v>104</v>
      </c>
      <c r="F33" s="112"/>
      <c r="G33" s="112"/>
      <c r="H33" s="112"/>
      <c r="I33" s="112"/>
      <c r="J33" s="112"/>
      <c r="K33" s="112"/>
      <c r="L33" s="112"/>
      <c r="M33" s="112"/>
      <c r="N33" s="113"/>
      <c r="O33" s="42"/>
    </row>
    <row r="34" spans="1:15" ht="41.25" customHeight="1">
      <c r="A34" s="9"/>
      <c r="B34" s="10"/>
      <c r="C34" s="11"/>
      <c r="D34" s="55"/>
      <c r="E34" s="50" t="s">
        <v>73</v>
      </c>
      <c r="F34" s="51">
        <v>200</v>
      </c>
      <c r="G34" s="52">
        <v>135</v>
      </c>
      <c r="H34" s="42">
        <f>G34/F34</f>
        <v>0.675</v>
      </c>
      <c r="I34" s="12" t="s">
        <v>21</v>
      </c>
      <c r="J34" s="53" t="s">
        <v>74</v>
      </c>
      <c r="K34" s="41">
        <f>F34/F12*100</f>
        <v>66.66666666666666</v>
      </c>
      <c r="L34" s="44">
        <f>G34/G12*100</f>
        <v>46.55172413793103</v>
      </c>
      <c r="M34" s="46">
        <f>L34/K34</f>
        <v>0.6982758620689655</v>
      </c>
      <c r="N34" s="12" t="s">
        <v>21</v>
      </c>
      <c r="O34" s="42"/>
    </row>
    <row r="35" spans="1:15" ht="38.25">
      <c r="A35" s="9"/>
      <c r="B35" s="10"/>
      <c r="C35" s="11"/>
      <c r="D35" s="55"/>
      <c r="E35" s="50"/>
      <c r="F35" s="51"/>
      <c r="G35" s="52"/>
      <c r="H35" s="42"/>
      <c r="I35" s="12" t="s">
        <v>21</v>
      </c>
      <c r="J35" s="40" t="s">
        <v>75</v>
      </c>
      <c r="K35" s="41">
        <v>90</v>
      </c>
      <c r="L35" s="44">
        <v>92</v>
      </c>
      <c r="M35" s="46">
        <f>L35/K35</f>
        <v>1.0222222222222221</v>
      </c>
      <c r="N35" s="12" t="s">
        <v>21</v>
      </c>
      <c r="O35" s="42"/>
    </row>
    <row r="36" spans="1:15" ht="15.75">
      <c r="A36" s="9"/>
      <c r="B36" s="10"/>
      <c r="C36" s="11"/>
      <c r="D36" s="55"/>
      <c r="E36" s="20" t="s">
        <v>20</v>
      </c>
      <c r="F36" s="21" t="s">
        <v>21</v>
      </c>
      <c r="G36" s="21" t="s">
        <v>21</v>
      </c>
      <c r="H36" s="21" t="s">
        <v>21</v>
      </c>
      <c r="I36" s="47">
        <f>H34</f>
        <v>0.675</v>
      </c>
      <c r="J36" s="20" t="s">
        <v>22</v>
      </c>
      <c r="K36" s="21" t="s">
        <v>21</v>
      </c>
      <c r="L36" s="21" t="s">
        <v>21</v>
      </c>
      <c r="M36" s="22" t="s">
        <v>21</v>
      </c>
      <c r="N36" s="48">
        <f>(M34+M35)/2</f>
        <v>0.8602490421455938</v>
      </c>
      <c r="O36" s="49"/>
    </row>
    <row r="37" spans="1:15" ht="14.25">
      <c r="A37" s="24"/>
      <c r="B37" s="61">
        <v>8965.4</v>
      </c>
      <c r="C37" s="61">
        <v>8930.3</v>
      </c>
      <c r="D37" s="26">
        <f>C37/B37</f>
        <v>0.9960849488031767</v>
      </c>
      <c r="E37" s="27" t="s">
        <v>24</v>
      </c>
      <c r="F37" s="25"/>
      <c r="G37" s="25"/>
      <c r="H37" s="25"/>
      <c r="I37" s="28">
        <f>(I32+I36+I23)/3</f>
        <v>1.0055555555555555</v>
      </c>
      <c r="J37" s="27" t="s">
        <v>25</v>
      </c>
      <c r="K37" s="25"/>
      <c r="L37" s="25"/>
      <c r="M37" s="25"/>
      <c r="N37" s="28">
        <f>(N32+N36+N23)/3</f>
        <v>0.9699263392099163</v>
      </c>
      <c r="O37" s="26">
        <f>(D37+I37+N37)/3</f>
        <v>0.9905222811895494</v>
      </c>
    </row>
    <row r="39" spans="5:10" ht="12.75">
      <c r="E39" s="54" t="s">
        <v>39</v>
      </c>
      <c r="J39" s="3" t="s">
        <v>103</v>
      </c>
    </row>
  </sheetData>
  <mergeCells count="22">
    <mergeCell ref="E33:N33"/>
    <mergeCell ref="E11:N11"/>
    <mergeCell ref="A6:A9"/>
    <mergeCell ref="B6:N6"/>
    <mergeCell ref="K8:K9"/>
    <mergeCell ref="L8:L9"/>
    <mergeCell ref="M8:M9"/>
    <mergeCell ref="H8:H9"/>
    <mergeCell ref="E24:N24"/>
    <mergeCell ref="O6:O9"/>
    <mergeCell ref="B7:D7"/>
    <mergeCell ref="E7:I7"/>
    <mergeCell ref="J7:N7"/>
    <mergeCell ref="B8:B9"/>
    <mergeCell ref="C8:C9"/>
    <mergeCell ref="D8:D9"/>
    <mergeCell ref="F8:F9"/>
    <mergeCell ref="G8:G9"/>
    <mergeCell ref="B5:O5"/>
    <mergeCell ref="B2:N2"/>
    <mergeCell ref="B3:N3"/>
    <mergeCell ref="E4:J4"/>
  </mergeCells>
  <printOptions/>
  <pageMargins left="0.23" right="0.17" top="0.46" bottom="0.28" header="0.5" footer="0.5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2:R38"/>
  <sheetViews>
    <sheetView workbookViewId="0" topLeftCell="A25">
      <selection activeCell="C17" sqref="C17"/>
    </sheetView>
  </sheetViews>
  <sheetFormatPr defaultColWidth="9.140625" defaultRowHeight="12.75"/>
  <cols>
    <col min="1" max="1" width="4.28125" style="1" customWidth="1"/>
    <col min="2" max="3" width="6.140625" style="3" customWidth="1"/>
    <col min="4" max="4" width="7.421875" style="3" customWidth="1"/>
    <col min="5" max="5" width="26.7109375" style="3" customWidth="1"/>
    <col min="6" max="6" width="5.57421875" style="3" customWidth="1"/>
    <col min="7" max="7" width="5.7109375" style="3" customWidth="1"/>
    <col min="8" max="8" width="7.8515625" style="3" customWidth="1"/>
    <col min="9" max="9" width="7.57421875" style="3" customWidth="1"/>
    <col min="10" max="10" width="35.28125" style="3" customWidth="1"/>
    <col min="11" max="11" width="5.421875" style="3" customWidth="1"/>
    <col min="12" max="12" width="5.57421875" style="3" customWidth="1"/>
    <col min="13" max="13" width="7.28125" style="3" customWidth="1"/>
    <col min="14" max="14" width="8.140625" style="3" customWidth="1"/>
    <col min="15" max="15" width="8.00390625" style="3" customWidth="1"/>
    <col min="16" max="16384" width="9.140625" style="3" customWidth="1"/>
  </cols>
  <sheetData>
    <row r="2" spans="2:15" ht="14.25">
      <c r="B2" s="88" t="s">
        <v>183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88" t="s">
        <v>173</v>
      </c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2"/>
    </row>
    <row r="4" spans="2:15" ht="14.25">
      <c r="B4" s="2"/>
      <c r="C4" s="2"/>
      <c r="D4" s="2"/>
      <c r="E4" s="88" t="s">
        <v>188</v>
      </c>
      <c r="F4" s="88"/>
      <c r="G4" s="88"/>
      <c r="H4" s="88"/>
      <c r="I4" s="88"/>
      <c r="J4" s="89"/>
      <c r="K4" s="2"/>
      <c r="L4" s="2"/>
      <c r="M4" s="2"/>
      <c r="N4" s="2"/>
      <c r="O4" s="2"/>
    </row>
    <row r="5" spans="2:15" ht="12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 customHeight="1">
      <c r="A6" s="94" t="s">
        <v>0</v>
      </c>
      <c r="B6" s="97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4" t="s">
        <v>2</v>
      </c>
    </row>
    <row r="7" spans="1:15" ht="73.5" customHeight="1">
      <c r="A7" s="95"/>
      <c r="B7" s="105" t="s">
        <v>36</v>
      </c>
      <c r="C7" s="106"/>
      <c r="D7" s="107"/>
      <c r="E7" s="108" t="s">
        <v>3</v>
      </c>
      <c r="F7" s="109"/>
      <c r="G7" s="109"/>
      <c r="H7" s="109"/>
      <c r="I7" s="84"/>
      <c r="J7" s="108" t="s">
        <v>4</v>
      </c>
      <c r="K7" s="109"/>
      <c r="L7" s="109"/>
      <c r="M7" s="109"/>
      <c r="N7" s="84"/>
      <c r="O7" s="95"/>
    </row>
    <row r="8" spans="1:15" ht="25.5" customHeight="1">
      <c r="A8" s="95"/>
      <c r="B8" s="100" t="s">
        <v>5</v>
      </c>
      <c r="C8" s="100" t="s">
        <v>6</v>
      </c>
      <c r="D8" s="100" t="s">
        <v>7</v>
      </c>
      <c r="E8" s="4" t="s">
        <v>8</v>
      </c>
      <c r="F8" s="104" t="s">
        <v>9</v>
      </c>
      <c r="G8" s="104" t="s">
        <v>10</v>
      </c>
      <c r="H8" s="104" t="s">
        <v>11</v>
      </c>
      <c r="I8" s="5" t="s">
        <v>12</v>
      </c>
      <c r="J8" s="4" t="s">
        <v>8</v>
      </c>
      <c r="K8" s="100" t="s">
        <v>13</v>
      </c>
      <c r="L8" s="100" t="s">
        <v>14</v>
      </c>
      <c r="M8" s="100" t="s">
        <v>15</v>
      </c>
      <c r="N8" s="4" t="s">
        <v>16</v>
      </c>
      <c r="O8" s="95"/>
    </row>
    <row r="9" spans="1:15" ht="46.5" customHeight="1" hidden="1">
      <c r="A9" s="96"/>
      <c r="B9" s="100"/>
      <c r="C9" s="100"/>
      <c r="D9" s="100"/>
      <c r="E9" s="4"/>
      <c r="F9" s="104"/>
      <c r="G9" s="104"/>
      <c r="H9" s="104"/>
      <c r="I9" s="6"/>
      <c r="J9" s="4"/>
      <c r="K9" s="100"/>
      <c r="L9" s="100"/>
      <c r="M9" s="100"/>
      <c r="N9" s="4"/>
      <c r="O9" s="96"/>
    </row>
    <row r="10" spans="1:15" ht="15" customHeight="1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32">
        <v>7</v>
      </c>
      <c r="H10" s="5">
        <v>8</v>
      </c>
      <c r="I10" s="8">
        <v>9</v>
      </c>
      <c r="J10" s="4">
        <v>10</v>
      </c>
      <c r="K10" s="4">
        <v>11</v>
      </c>
      <c r="L10" s="33">
        <v>12</v>
      </c>
      <c r="M10" s="4">
        <v>13</v>
      </c>
      <c r="N10" s="4">
        <v>14</v>
      </c>
      <c r="O10" s="4">
        <v>15</v>
      </c>
    </row>
    <row r="11" spans="1:15" ht="20.25" customHeight="1">
      <c r="A11" s="7"/>
      <c r="B11" s="4"/>
      <c r="C11" s="4"/>
      <c r="D11" s="4"/>
      <c r="E11" s="114" t="s">
        <v>43</v>
      </c>
      <c r="F11" s="115"/>
      <c r="G11" s="115"/>
      <c r="H11" s="115"/>
      <c r="I11" s="115"/>
      <c r="J11" s="115"/>
      <c r="K11" s="115"/>
      <c r="L11" s="115"/>
      <c r="M11" s="115"/>
      <c r="N11" s="116"/>
      <c r="O11" s="4"/>
    </row>
    <row r="12" spans="1:18" ht="27.75" customHeight="1">
      <c r="A12" s="77" t="s">
        <v>17</v>
      </c>
      <c r="B12" s="74"/>
      <c r="C12" s="10"/>
      <c r="D12" s="81"/>
      <c r="E12" s="39" t="s">
        <v>76</v>
      </c>
      <c r="F12" s="4">
        <v>10</v>
      </c>
      <c r="G12" s="33">
        <v>9</v>
      </c>
      <c r="H12" s="12">
        <f>G12/F12</f>
        <v>0.9</v>
      </c>
      <c r="I12" s="12" t="s">
        <v>21</v>
      </c>
      <c r="J12" s="40" t="s">
        <v>77</v>
      </c>
      <c r="K12" s="41">
        <v>0</v>
      </c>
      <c r="L12" s="44">
        <v>0</v>
      </c>
      <c r="M12" s="12">
        <v>0</v>
      </c>
      <c r="N12" s="41" t="s">
        <v>21</v>
      </c>
      <c r="O12" s="12"/>
      <c r="R12" s="14"/>
    </row>
    <row r="13" spans="1:18" ht="40.5" customHeight="1">
      <c r="A13" s="77" t="s">
        <v>23</v>
      </c>
      <c r="B13" s="75"/>
      <c r="C13" s="11"/>
      <c r="D13" s="81"/>
      <c r="E13" s="39"/>
      <c r="F13" s="4"/>
      <c r="G13" s="33"/>
      <c r="H13" s="12"/>
      <c r="I13" s="12" t="s">
        <v>21</v>
      </c>
      <c r="J13" s="40" t="s">
        <v>78</v>
      </c>
      <c r="K13" s="41">
        <v>100</v>
      </c>
      <c r="L13" s="44">
        <v>100</v>
      </c>
      <c r="M13" s="12">
        <f aca="true" t="shared" si="0" ref="M13:M18">L13/K13</f>
        <v>1</v>
      </c>
      <c r="N13" s="41" t="s">
        <v>21</v>
      </c>
      <c r="O13" s="42"/>
      <c r="R13" s="14"/>
    </row>
    <row r="14" spans="1:18" ht="40.5" customHeight="1">
      <c r="A14" s="73" t="s">
        <v>139</v>
      </c>
      <c r="B14" s="75"/>
      <c r="C14" s="11"/>
      <c r="D14" s="12"/>
      <c r="E14" s="39"/>
      <c r="F14" s="4"/>
      <c r="G14" s="33"/>
      <c r="H14" s="12"/>
      <c r="I14" s="12" t="s">
        <v>21</v>
      </c>
      <c r="J14" s="40" t="s">
        <v>79</v>
      </c>
      <c r="K14" s="41">
        <v>90</v>
      </c>
      <c r="L14" s="44">
        <v>100</v>
      </c>
      <c r="M14" s="12">
        <f t="shared" si="0"/>
        <v>1.1111111111111112</v>
      </c>
      <c r="N14" s="43" t="s">
        <v>21</v>
      </c>
      <c r="O14" s="42"/>
      <c r="R14" s="14"/>
    </row>
    <row r="15" spans="1:18" ht="27" customHeight="1">
      <c r="A15" s="73" t="s">
        <v>159</v>
      </c>
      <c r="B15" s="75"/>
      <c r="C15" s="11"/>
      <c r="D15" s="12"/>
      <c r="E15" s="39"/>
      <c r="F15" s="4"/>
      <c r="G15" s="33"/>
      <c r="H15" s="12"/>
      <c r="I15" s="12" t="s">
        <v>21</v>
      </c>
      <c r="J15" s="40" t="s">
        <v>80</v>
      </c>
      <c r="K15" s="41">
        <v>100</v>
      </c>
      <c r="L15" s="44">
        <v>100</v>
      </c>
      <c r="M15" s="12">
        <f t="shared" si="0"/>
        <v>1</v>
      </c>
      <c r="N15" s="12" t="s">
        <v>21</v>
      </c>
      <c r="O15" s="42"/>
      <c r="R15" s="14"/>
    </row>
    <row r="16" spans="1:18" ht="27" customHeight="1">
      <c r="A16" s="9"/>
      <c r="B16" s="10"/>
      <c r="C16" s="11"/>
      <c r="D16" s="12"/>
      <c r="E16" s="39"/>
      <c r="F16" s="4"/>
      <c r="G16" s="33"/>
      <c r="H16" s="12"/>
      <c r="I16" s="12" t="s">
        <v>21</v>
      </c>
      <c r="J16" s="40" t="s">
        <v>81</v>
      </c>
      <c r="K16" s="41">
        <v>100</v>
      </c>
      <c r="L16" s="44">
        <v>100</v>
      </c>
      <c r="M16" s="12">
        <f t="shared" si="0"/>
        <v>1</v>
      </c>
      <c r="N16" s="43" t="s">
        <v>21</v>
      </c>
      <c r="O16" s="42"/>
      <c r="R16" s="14"/>
    </row>
    <row r="17" spans="1:18" ht="64.5" customHeight="1">
      <c r="A17" s="9"/>
      <c r="B17" s="10"/>
      <c r="C17" s="11"/>
      <c r="D17" s="12"/>
      <c r="E17" s="39"/>
      <c r="F17" s="4"/>
      <c r="G17" s="33"/>
      <c r="H17" s="12"/>
      <c r="I17" s="12" t="s">
        <v>21</v>
      </c>
      <c r="J17" s="40" t="s">
        <v>82</v>
      </c>
      <c r="K17" s="41">
        <v>100</v>
      </c>
      <c r="L17" s="44">
        <v>100</v>
      </c>
      <c r="M17" s="12">
        <f t="shared" si="0"/>
        <v>1</v>
      </c>
      <c r="N17" s="12" t="s">
        <v>21</v>
      </c>
      <c r="O17" s="42"/>
      <c r="R17" s="14"/>
    </row>
    <row r="18" spans="1:18" ht="52.5" customHeight="1">
      <c r="A18" s="9"/>
      <c r="B18" s="10"/>
      <c r="C18" s="11"/>
      <c r="D18" s="12"/>
      <c r="E18" s="35"/>
      <c r="F18" s="4"/>
      <c r="G18" s="33"/>
      <c r="H18" s="12"/>
      <c r="I18" s="12" t="s">
        <v>21</v>
      </c>
      <c r="J18" s="40" t="s">
        <v>83</v>
      </c>
      <c r="K18" s="41">
        <v>100</v>
      </c>
      <c r="L18" s="44">
        <v>100</v>
      </c>
      <c r="M18" s="12">
        <f t="shared" si="0"/>
        <v>1</v>
      </c>
      <c r="N18" s="12" t="s">
        <v>21</v>
      </c>
      <c r="O18" s="42"/>
      <c r="R18" s="14"/>
    </row>
    <row r="19" spans="1:18" ht="19.5" customHeight="1">
      <c r="A19" s="9"/>
      <c r="B19" s="10"/>
      <c r="C19" s="11"/>
      <c r="D19" s="12"/>
      <c r="E19" s="20" t="s">
        <v>20</v>
      </c>
      <c r="F19" s="21" t="s">
        <v>21</v>
      </c>
      <c r="G19" s="21" t="s">
        <v>21</v>
      </c>
      <c r="H19" s="21" t="s">
        <v>21</v>
      </c>
      <c r="I19" s="47">
        <f>H12</f>
        <v>0.9</v>
      </c>
      <c r="J19" s="20" t="s">
        <v>22</v>
      </c>
      <c r="K19" s="21" t="s">
        <v>21</v>
      </c>
      <c r="L19" s="21" t="s">
        <v>21</v>
      </c>
      <c r="M19" s="21" t="s">
        <v>21</v>
      </c>
      <c r="N19" s="48">
        <f>(M12+M13+M14+M15+M16+M17+M18)/7</f>
        <v>0.8730158730158729</v>
      </c>
      <c r="O19" s="49"/>
      <c r="R19" s="14"/>
    </row>
    <row r="20" spans="1:18" ht="19.5" customHeight="1">
      <c r="A20" s="7"/>
      <c r="B20" s="4"/>
      <c r="C20" s="4"/>
      <c r="D20" s="4"/>
      <c r="E20" s="114" t="s">
        <v>44</v>
      </c>
      <c r="F20" s="115"/>
      <c r="G20" s="115"/>
      <c r="H20" s="115"/>
      <c r="I20" s="115"/>
      <c r="J20" s="115"/>
      <c r="K20" s="115"/>
      <c r="L20" s="115"/>
      <c r="M20" s="115"/>
      <c r="N20" s="116"/>
      <c r="O20" s="4"/>
      <c r="R20" s="14"/>
    </row>
    <row r="21" spans="1:18" ht="78.75" customHeight="1">
      <c r="A21" s="38"/>
      <c r="B21" s="36"/>
      <c r="C21" s="10"/>
      <c r="D21" s="12"/>
      <c r="E21" s="35" t="s">
        <v>45</v>
      </c>
      <c r="F21" s="4">
        <v>18</v>
      </c>
      <c r="G21" s="33">
        <v>17</v>
      </c>
      <c r="H21" s="12">
        <f>G21/F21</f>
        <v>0.9444444444444444</v>
      </c>
      <c r="I21" s="12" t="s">
        <v>21</v>
      </c>
      <c r="J21" s="40" t="s">
        <v>26</v>
      </c>
      <c r="K21" s="41">
        <v>85</v>
      </c>
      <c r="L21" s="44">
        <v>85</v>
      </c>
      <c r="M21" s="12">
        <f aca="true" t="shared" si="1" ref="M21:M29">L21/K21</f>
        <v>1</v>
      </c>
      <c r="N21" s="41" t="s">
        <v>21</v>
      </c>
      <c r="O21" s="12"/>
      <c r="R21" s="14"/>
    </row>
    <row r="22" spans="1:18" ht="39" customHeight="1">
      <c r="A22" s="38"/>
      <c r="B22" s="10"/>
      <c r="C22" s="11"/>
      <c r="D22" s="12"/>
      <c r="E22" s="35" t="s">
        <v>19</v>
      </c>
      <c r="F22" s="4">
        <v>3024</v>
      </c>
      <c r="G22" s="33">
        <v>1534</v>
      </c>
      <c r="H22" s="12">
        <f>G22/F22</f>
        <v>0.5072751322751323</v>
      </c>
      <c r="I22" s="12" t="s">
        <v>21</v>
      </c>
      <c r="J22" s="40" t="s">
        <v>27</v>
      </c>
      <c r="K22" s="41">
        <v>80</v>
      </c>
      <c r="L22" s="44">
        <v>80</v>
      </c>
      <c r="M22" s="12">
        <f t="shared" si="1"/>
        <v>1</v>
      </c>
      <c r="N22" s="41" t="s">
        <v>21</v>
      </c>
      <c r="O22" s="42"/>
      <c r="R22" s="14"/>
    </row>
    <row r="23" spans="1:18" ht="51" customHeight="1">
      <c r="A23" s="9"/>
      <c r="B23" s="10"/>
      <c r="C23" s="11"/>
      <c r="D23" s="12"/>
      <c r="E23" s="39"/>
      <c r="F23" s="4"/>
      <c r="G23" s="33"/>
      <c r="H23" s="12"/>
      <c r="I23" s="12"/>
      <c r="J23" s="40" t="s">
        <v>84</v>
      </c>
      <c r="K23" s="41">
        <v>0</v>
      </c>
      <c r="L23" s="44">
        <v>0</v>
      </c>
      <c r="M23" s="12">
        <v>0</v>
      </c>
      <c r="N23" s="43" t="s">
        <v>21</v>
      </c>
      <c r="O23" s="42"/>
      <c r="R23" s="14"/>
    </row>
    <row r="24" spans="1:18" ht="19.5" customHeight="1">
      <c r="A24" s="9"/>
      <c r="B24" s="10"/>
      <c r="C24" s="11"/>
      <c r="D24" s="12"/>
      <c r="E24" s="39"/>
      <c r="F24" s="4"/>
      <c r="G24" s="33"/>
      <c r="H24" s="12"/>
      <c r="I24" s="12"/>
      <c r="J24" s="40" t="s">
        <v>28</v>
      </c>
      <c r="K24" s="41">
        <v>100</v>
      </c>
      <c r="L24" s="44">
        <v>100</v>
      </c>
      <c r="M24" s="12">
        <f t="shared" si="1"/>
        <v>1</v>
      </c>
      <c r="N24" s="12" t="s">
        <v>21</v>
      </c>
      <c r="O24" s="42"/>
      <c r="R24" s="14"/>
    </row>
    <row r="25" spans="1:15" ht="39.75" customHeight="1">
      <c r="A25" s="9"/>
      <c r="B25" s="10"/>
      <c r="C25" s="11"/>
      <c r="D25" s="12"/>
      <c r="E25" s="39"/>
      <c r="F25" s="4"/>
      <c r="G25" s="33"/>
      <c r="H25" s="12"/>
      <c r="I25" s="12"/>
      <c r="J25" s="40" t="s">
        <v>85</v>
      </c>
      <c r="K25" s="41">
        <v>90</v>
      </c>
      <c r="L25" s="44">
        <v>100</v>
      </c>
      <c r="M25" s="12">
        <f t="shared" si="1"/>
        <v>1.1111111111111112</v>
      </c>
      <c r="N25" s="43" t="s">
        <v>21</v>
      </c>
      <c r="O25" s="42"/>
    </row>
    <row r="26" spans="1:15" ht="64.5" customHeight="1">
      <c r="A26" s="9"/>
      <c r="B26" s="10"/>
      <c r="C26" s="11"/>
      <c r="D26" s="12"/>
      <c r="E26" s="39"/>
      <c r="F26" s="4"/>
      <c r="G26" s="33"/>
      <c r="H26" s="12"/>
      <c r="I26" s="12"/>
      <c r="J26" s="40" t="s">
        <v>86</v>
      </c>
      <c r="K26" s="41">
        <v>50</v>
      </c>
      <c r="L26" s="44">
        <v>50</v>
      </c>
      <c r="M26" s="12">
        <f t="shared" si="1"/>
        <v>1</v>
      </c>
      <c r="N26" s="43" t="s">
        <v>21</v>
      </c>
      <c r="O26" s="42"/>
    </row>
    <row r="27" spans="1:15" ht="51" customHeight="1">
      <c r="A27" s="9"/>
      <c r="B27" s="10"/>
      <c r="C27" s="11"/>
      <c r="D27" s="12"/>
      <c r="E27" s="39"/>
      <c r="F27" s="4"/>
      <c r="G27" s="33"/>
      <c r="H27" s="12"/>
      <c r="I27" s="12"/>
      <c r="J27" s="40" t="s">
        <v>60</v>
      </c>
      <c r="K27" s="41">
        <v>100</v>
      </c>
      <c r="L27" s="44">
        <v>100</v>
      </c>
      <c r="M27" s="12">
        <f t="shared" si="1"/>
        <v>1</v>
      </c>
      <c r="N27" s="43" t="s">
        <v>21</v>
      </c>
      <c r="O27" s="42"/>
    </row>
    <row r="28" spans="1:15" ht="64.5" customHeight="1">
      <c r="A28" s="9"/>
      <c r="B28" s="10"/>
      <c r="C28" s="11"/>
      <c r="D28" s="12"/>
      <c r="E28" s="39"/>
      <c r="F28" s="4"/>
      <c r="G28" s="33"/>
      <c r="H28" s="12"/>
      <c r="I28" s="12"/>
      <c r="J28" s="40" t="s">
        <v>61</v>
      </c>
      <c r="K28" s="41">
        <v>100</v>
      </c>
      <c r="L28" s="44">
        <v>100</v>
      </c>
      <c r="M28" s="12">
        <f t="shared" si="1"/>
        <v>1</v>
      </c>
      <c r="N28" s="43" t="s">
        <v>21</v>
      </c>
      <c r="O28" s="42"/>
    </row>
    <row r="29" spans="1:15" ht="51">
      <c r="A29" s="9"/>
      <c r="B29" s="10"/>
      <c r="C29" s="11"/>
      <c r="D29" s="12"/>
      <c r="E29" s="39"/>
      <c r="F29" s="4"/>
      <c r="G29" s="33"/>
      <c r="H29" s="12"/>
      <c r="I29" s="12"/>
      <c r="J29" s="40" t="s">
        <v>87</v>
      </c>
      <c r="K29" s="41">
        <v>50</v>
      </c>
      <c r="L29" s="44">
        <v>50</v>
      </c>
      <c r="M29" s="12">
        <f t="shared" si="1"/>
        <v>1</v>
      </c>
      <c r="N29" s="12" t="s">
        <v>21</v>
      </c>
      <c r="O29" s="42"/>
    </row>
    <row r="30" spans="1:15" ht="15.75">
      <c r="A30" s="9"/>
      <c r="B30" s="10"/>
      <c r="C30" s="11"/>
      <c r="D30" s="12"/>
      <c r="E30" s="20" t="s">
        <v>20</v>
      </c>
      <c r="F30" s="21" t="s">
        <v>21</v>
      </c>
      <c r="G30" s="21" t="s">
        <v>21</v>
      </c>
      <c r="H30" s="21" t="s">
        <v>21</v>
      </c>
      <c r="I30" s="47">
        <f>(H21+H22)/2</f>
        <v>0.7258597883597884</v>
      </c>
      <c r="J30" s="20" t="s">
        <v>22</v>
      </c>
      <c r="K30" s="21" t="s">
        <v>21</v>
      </c>
      <c r="L30" s="21" t="s">
        <v>21</v>
      </c>
      <c r="M30" s="21" t="s">
        <v>21</v>
      </c>
      <c r="N30" s="48">
        <f>(M21+M22+M23+M24+M25+M29+M26+M27+M28)/9</f>
        <v>0.9012345679012346</v>
      </c>
      <c r="O30" s="49"/>
    </row>
    <row r="31" spans="1:15" ht="15.75" customHeight="1">
      <c r="A31" s="10">
        <v>3</v>
      </c>
      <c r="B31" s="10"/>
      <c r="C31" s="11"/>
      <c r="D31" s="12"/>
      <c r="E31" s="111" t="s">
        <v>46</v>
      </c>
      <c r="F31" s="112"/>
      <c r="G31" s="112"/>
      <c r="H31" s="112"/>
      <c r="I31" s="112"/>
      <c r="J31" s="112"/>
      <c r="K31" s="112"/>
      <c r="L31" s="112"/>
      <c r="M31" s="112"/>
      <c r="N31" s="113"/>
      <c r="O31" s="42"/>
    </row>
    <row r="32" spans="1:15" ht="38.25">
      <c r="A32" s="9"/>
      <c r="B32" s="10"/>
      <c r="C32" s="11"/>
      <c r="D32" s="12"/>
      <c r="E32" s="50" t="s">
        <v>73</v>
      </c>
      <c r="F32" s="51">
        <v>10</v>
      </c>
      <c r="G32" s="52">
        <v>18</v>
      </c>
      <c r="H32" s="42">
        <f>G32/F32</f>
        <v>1.8</v>
      </c>
      <c r="I32" s="12" t="s">
        <v>21</v>
      </c>
      <c r="J32" s="53" t="s">
        <v>88</v>
      </c>
      <c r="K32" s="41">
        <f>F32/F12*100</f>
        <v>100</v>
      </c>
      <c r="L32" s="44">
        <f>G32/G12*100</f>
        <v>200</v>
      </c>
      <c r="M32" s="46">
        <f>L32/K32</f>
        <v>2</v>
      </c>
      <c r="N32" s="12" t="s">
        <v>21</v>
      </c>
      <c r="O32" s="42"/>
    </row>
    <row r="33" spans="1:15" ht="39.75" customHeight="1">
      <c r="A33" s="9"/>
      <c r="B33" s="10"/>
      <c r="C33" s="11"/>
      <c r="D33" s="12"/>
      <c r="E33" s="50"/>
      <c r="F33" s="51"/>
      <c r="G33" s="52"/>
      <c r="H33" s="42"/>
      <c r="I33" s="12" t="s">
        <v>21</v>
      </c>
      <c r="J33" s="40" t="s">
        <v>89</v>
      </c>
      <c r="K33" s="41">
        <v>90</v>
      </c>
      <c r="L33" s="44">
        <v>100</v>
      </c>
      <c r="M33" s="46">
        <f>L33/K33</f>
        <v>1.1111111111111112</v>
      </c>
      <c r="N33" s="12" t="s">
        <v>21</v>
      </c>
      <c r="O33" s="42"/>
    </row>
    <row r="34" spans="1:15" ht="15.75">
      <c r="A34" s="9"/>
      <c r="B34" s="10"/>
      <c r="C34" s="11"/>
      <c r="D34" s="12"/>
      <c r="E34" s="20" t="s">
        <v>20</v>
      </c>
      <c r="F34" s="21" t="s">
        <v>21</v>
      </c>
      <c r="G34" s="21" t="s">
        <v>21</v>
      </c>
      <c r="H34" s="21" t="s">
        <v>21</v>
      </c>
      <c r="I34" s="47">
        <f>H32</f>
        <v>1.8</v>
      </c>
      <c r="J34" s="20" t="s">
        <v>22</v>
      </c>
      <c r="K34" s="21" t="s">
        <v>21</v>
      </c>
      <c r="L34" s="21" t="s">
        <v>21</v>
      </c>
      <c r="M34" s="21" t="s">
        <v>21</v>
      </c>
      <c r="N34" s="48">
        <f>(M32+M33)/2</f>
        <v>1.5555555555555556</v>
      </c>
      <c r="O34" s="49"/>
    </row>
    <row r="35" spans="1:15" ht="14.25">
      <c r="A35" s="66"/>
      <c r="B35" s="61">
        <v>1869.4</v>
      </c>
      <c r="C35" s="61">
        <v>1838.2</v>
      </c>
      <c r="D35" s="70">
        <f>C35/B35</f>
        <v>0.9833101529902643</v>
      </c>
      <c r="E35" s="27" t="s">
        <v>24</v>
      </c>
      <c r="F35" s="25"/>
      <c r="G35" s="25"/>
      <c r="H35" s="25"/>
      <c r="I35" s="28">
        <f>(I19+I30+I34)/3</f>
        <v>1.141953262786596</v>
      </c>
      <c r="J35" s="27" t="s">
        <v>25</v>
      </c>
      <c r="K35" s="25"/>
      <c r="L35" s="25"/>
      <c r="M35" s="25"/>
      <c r="N35" s="28">
        <f>(N19+N30+N34)/3</f>
        <v>1.1099353321575542</v>
      </c>
      <c r="O35" s="26">
        <f>(D35+I35+N35)/3</f>
        <v>1.0783995826448047</v>
      </c>
    </row>
    <row r="36" spans="11:14" ht="12.75">
      <c r="K36" s="30"/>
      <c r="L36" s="30"/>
      <c r="M36" s="30"/>
      <c r="N36" s="30"/>
    </row>
    <row r="37" spans="4:11" ht="12.75">
      <c r="D37" s="31"/>
      <c r="E37" s="31"/>
      <c r="K37" s="30"/>
    </row>
    <row r="38" spans="5:10" ht="12.75">
      <c r="E38" s="54" t="s">
        <v>39</v>
      </c>
      <c r="J38" s="3" t="s">
        <v>90</v>
      </c>
    </row>
  </sheetData>
  <mergeCells count="22">
    <mergeCell ref="E20:N20"/>
    <mergeCell ref="A6:A9"/>
    <mergeCell ref="B6:N6"/>
    <mergeCell ref="K8:K9"/>
    <mergeCell ref="L8:L9"/>
    <mergeCell ref="M8:M9"/>
    <mergeCell ref="H8:H9"/>
    <mergeCell ref="C8:C9"/>
    <mergeCell ref="B5:O5"/>
    <mergeCell ref="B2:N2"/>
    <mergeCell ref="B3:N3"/>
    <mergeCell ref="E4:J4"/>
    <mergeCell ref="E31:N31"/>
    <mergeCell ref="O6:O9"/>
    <mergeCell ref="B7:D7"/>
    <mergeCell ref="E7:I7"/>
    <mergeCell ref="D8:D9"/>
    <mergeCell ref="B8:B9"/>
    <mergeCell ref="G8:G9"/>
    <mergeCell ref="F8:F9"/>
    <mergeCell ref="J7:N7"/>
    <mergeCell ref="E11:N11"/>
  </mergeCells>
  <printOptions/>
  <pageMargins left="0.23" right="0.17" top="0.46" bottom="0.28" header="0.5" footer="0.5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2:R38"/>
  <sheetViews>
    <sheetView workbookViewId="0" topLeftCell="A28">
      <selection activeCell="C18" sqref="C18"/>
    </sheetView>
  </sheetViews>
  <sheetFormatPr defaultColWidth="9.140625" defaultRowHeight="12.75"/>
  <cols>
    <col min="1" max="1" width="4.28125" style="1" customWidth="1"/>
    <col min="2" max="3" width="6.140625" style="3" customWidth="1"/>
    <col min="4" max="4" width="8.140625" style="3" customWidth="1"/>
    <col min="5" max="5" width="26.7109375" style="3" customWidth="1"/>
    <col min="6" max="6" width="5.57421875" style="3" customWidth="1"/>
    <col min="7" max="7" width="5.7109375" style="3" customWidth="1"/>
    <col min="8" max="8" width="7.8515625" style="3" customWidth="1"/>
    <col min="9" max="9" width="8.421875" style="3" customWidth="1"/>
    <col min="10" max="10" width="35.28125" style="3" customWidth="1"/>
    <col min="11" max="11" width="5.421875" style="3" customWidth="1"/>
    <col min="12" max="12" width="5.57421875" style="3" customWidth="1"/>
    <col min="13" max="13" width="7.28125" style="3" customWidth="1"/>
    <col min="14" max="14" width="8.8515625" style="3" customWidth="1"/>
    <col min="15" max="15" width="8.00390625" style="3" customWidth="1"/>
    <col min="16" max="16384" width="9.140625" style="3" customWidth="1"/>
  </cols>
  <sheetData>
    <row r="2" spans="2:15" ht="14.25">
      <c r="B2" s="88" t="s">
        <v>183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88" t="s">
        <v>174</v>
      </c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2"/>
    </row>
    <row r="4" spans="2:15" ht="14.25">
      <c r="B4" s="2"/>
      <c r="C4" s="2"/>
      <c r="D4" s="2"/>
      <c r="E4" s="88" t="s">
        <v>188</v>
      </c>
      <c r="F4" s="88"/>
      <c r="G4" s="88"/>
      <c r="H4" s="88"/>
      <c r="I4" s="88"/>
      <c r="J4" s="89"/>
      <c r="K4" s="2"/>
      <c r="L4" s="2"/>
      <c r="M4" s="2"/>
      <c r="N4" s="2"/>
      <c r="O4" s="2"/>
    </row>
    <row r="5" spans="2:15" ht="12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 customHeight="1">
      <c r="A6" s="94" t="s">
        <v>0</v>
      </c>
      <c r="B6" s="97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4" t="s">
        <v>2</v>
      </c>
    </row>
    <row r="7" spans="1:15" ht="73.5" customHeight="1">
      <c r="A7" s="95"/>
      <c r="B7" s="105" t="s">
        <v>36</v>
      </c>
      <c r="C7" s="106"/>
      <c r="D7" s="107"/>
      <c r="E7" s="108" t="s">
        <v>3</v>
      </c>
      <c r="F7" s="109"/>
      <c r="G7" s="109"/>
      <c r="H7" s="109"/>
      <c r="I7" s="84"/>
      <c r="J7" s="108" t="s">
        <v>4</v>
      </c>
      <c r="K7" s="109"/>
      <c r="L7" s="109"/>
      <c r="M7" s="109"/>
      <c r="N7" s="84"/>
      <c r="O7" s="95"/>
    </row>
    <row r="8" spans="1:15" ht="25.5" customHeight="1">
      <c r="A8" s="95"/>
      <c r="B8" s="100" t="s">
        <v>5</v>
      </c>
      <c r="C8" s="100" t="s">
        <v>6</v>
      </c>
      <c r="D8" s="100" t="s">
        <v>7</v>
      </c>
      <c r="E8" s="4" t="s">
        <v>8</v>
      </c>
      <c r="F8" s="104" t="s">
        <v>9</v>
      </c>
      <c r="G8" s="104" t="s">
        <v>10</v>
      </c>
      <c r="H8" s="104" t="s">
        <v>11</v>
      </c>
      <c r="I8" s="5" t="s">
        <v>12</v>
      </c>
      <c r="J8" s="4" t="s">
        <v>8</v>
      </c>
      <c r="K8" s="100" t="s">
        <v>13</v>
      </c>
      <c r="L8" s="100" t="s">
        <v>14</v>
      </c>
      <c r="M8" s="100" t="s">
        <v>15</v>
      </c>
      <c r="N8" s="4" t="s">
        <v>16</v>
      </c>
      <c r="O8" s="95"/>
    </row>
    <row r="9" spans="1:15" ht="46.5" customHeight="1" hidden="1">
      <c r="A9" s="96"/>
      <c r="B9" s="100"/>
      <c r="C9" s="100"/>
      <c r="D9" s="100"/>
      <c r="E9" s="4"/>
      <c r="F9" s="104"/>
      <c r="G9" s="104"/>
      <c r="H9" s="104"/>
      <c r="I9" s="6"/>
      <c r="J9" s="4"/>
      <c r="K9" s="100"/>
      <c r="L9" s="100"/>
      <c r="M9" s="100"/>
      <c r="N9" s="4"/>
      <c r="O9" s="96"/>
    </row>
    <row r="10" spans="1:15" ht="15" customHeight="1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32">
        <v>7</v>
      </c>
      <c r="H10" s="5">
        <v>8</v>
      </c>
      <c r="I10" s="8">
        <v>9</v>
      </c>
      <c r="J10" s="4">
        <v>10</v>
      </c>
      <c r="K10" s="4">
        <v>11</v>
      </c>
      <c r="L10" s="33">
        <v>12</v>
      </c>
      <c r="M10" s="4">
        <v>13</v>
      </c>
      <c r="N10" s="4">
        <v>14</v>
      </c>
      <c r="O10" s="4">
        <v>15</v>
      </c>
    </row>
    <row r="11" spans="1:15" ht="26.25" customHeight="1">
      <c r="A11" s="7"/>
      <c r="B11" s="4"/>
      <c r="C11" s="4"/>
      <c r="D11" s="4"/>
      <c r="E11" s="114" t="s">
        <v>43</v>
      </c>
      <c r="F11" s="115"/>
      <c r="G11" s="115"/>
      <c r="H11" s="115"/>
      <c r="I11" s="115"/>
      <c r="J11" s="115"/>
      <c r="K11" s="115"/>
      <c r="L11" s="115"/>
      <c r="M11" s="115"/>
      <c r="N11" s="116"/>
      <c r="O11" s="4"/>
    </row>
    <row r="12" spans="1:18" ht="27.75" customHeight="1">
      <c r="A12" s="77" t="s">
        <v>17</v>
      </c>
      <c r="B12" s="74"/>
      <c r="C12" s="10"/>
      <c r="D12" s="81"/>
      <c r="E12" s="39" t="s">
        <v>76</v>
      </c>
      <c r="F12" s="4">
        <v>19</v>
      </c>
      <c r="G12" s="33">
        <v>19</v>
      </c>
      <c r="H12" s="12">
        <f>G12/F12</f>
        <v>1</v>
      </c>
      <c r="I12" s="12" t="s">
        <v>21</v>
      </c>
      <c r="J12" s="40" t="s">
        <v>77</v>
      </c>
      <c r="K12" s="41">
        <v>0</v>
      </c>
      <c r="L12" s="44">
        <v>0</v>
      </c>
      <c r="M12" s="12">
        <v>0</v>
      </c>
      <c r="N12" s="41" t="s">
        <v>21</v>
      </c>
      <c r="O12" s="12"/>
      <c r="R12" s="14"/>
    </row>
    <row r="13" spans="1:18" ht="39" customHeight="1">
      <c r="A13" s="77" t="s">
        <v>23</v>
      </c>
      <c r="B13" s="75"/>
      <c r="C13" s="11"/>
      <c r="D13" s="81"/>
      <c r="E13" s="39"/>
      <c r="F13" s="4"/>
      <c r="G13" s="33"/>
      <c r="H13" s="12"/>
      <c r="I13" s="12" t="s">
        <v>21</v>
      </c>
      <c r="J13" s="40" t="s">
        <v>78</v>
      </c>
      <c r="K13" s="41">
        <v>100</v>
      </c>
      <c r="L13" s="44">
        <v>100</v>
      </c>
      <c r="M13" s="12">
        <f aca="true" t="shared" si="0" ref="M13:M18">L13/K13</f>
        <v>1</v>
      </c>
      <c r="N13" s="41" t="s">
        <v>21</v>
      </c>
      <c r="O13" s="42"/>
      <c r="R13" s="14"/>
    </row>
    <row r="14" spans="1:18" ht="27.75" customHeight="1">
      <c r="A14" s="73" t="s">
        <v>139</v>
      </c>
      <c r="B14" s="74"/>
      <c r="C14" s="11"/>
      <c r="D14" s="12"/>
      <c r="E14" s="39"/>
      <c r="F14" s="4"/>
      <c r="G14" s="33"/>
      <c r="H14" s="12"/>
      <c r="I14" s="12" t="s">
        <v>21</v>
      </c>
      <c r="J14" s="40" t="s">
        <v>79</v>
      </c>
      <c r="K14" s="41">
        <v>90</v>
      </c>
      <c r="L14" s="44">
        <v>90</v>
      </c>
      <c r="M14" s="12">
        <f t="shared" si="0"/>
        <v>1</v>
      </c>
      <c r="N14" s="43" t="s">
        <v>21</v>
      </c>
      <c r="O14" s="42"/>
      <c r="R14" s="14"/>
    </row>
    <row r="15" spans="1:18" ht="30" customHeight="1">
      <c r="A15" s="73"/>
      <c r="B15" s="75"/>
      <c r="C15" s="11"/>
      <c r="D15" s="12"/>
      <c r="E15" s="39"/>
      <c r="F15" s="4"/>
      <c r="G15" s="33"/>
      <c r="H15" s="12"/>
      <c r="I15" s="12" t="s">
        <v>21</v>
      </c>
      <c r="J15" s="40" t="s">
        <v>80</v>
      </c>
      <c r="K15" s="41">
        <v>100</v>
      </c>
      <c r="L15" s="44">
        <v>100</v>
      </c>
      <c r="M15" s="12">
        <f t="shared" si="0"/>
        <v>1</v>
      </c>
      <c r="N15" s="12" t="s">
        <v>21</v>
      </c>
      <c r="O15" s="42"/>
      <c r="R15" s="14"/>
    </row>
    <row r="16" spans="1:18" ht="28.5" customHeight="1">
      <c r="A16" s="9"/>
      <c r="B16" s="10"/>
      <c r="C16" s="11"/>
      <c r="D16" s="12"/>
      <c r="E16" s="39"/>
      <c r="F16" s="4"/>
      <c r="G16" s="33"/>
      <c r="H16" s="12"/>
      <c r="I16" s="12" t="s">
        <v>21</v>
      </c>
      <c r="J16" s="40" t="s">
        <v>81</v>
      </c>
      <c r="K16" s="41">
        <v>100</v>
      </c>
      <c r="L16" s="44">
        <v>100</v>
      </c>
      <c r="M16" s="12">
        <f t="shared" si="0"/>
        <v>1</v>
      </c>
      <c r="N16" s="43" t="s">
        <v>21</v>
      </c>
      <c r="O16" s="42"/>
      <c r="R16" s="14"/>
    </row>
    <row r="17" spans="1:18" ht="63.75" customHeight="1">
      <c r="A17" s="9"/>
      <c r="B17" s="10"/>
      <c r="C17" s="11"/>
      <c r="D17" s="12"/>
      <c r="E17" s="39"/>
      <c r="F17" s="4"/>
      <c r="G17" s="33"/>
      <c r="H17" s="12"/>
      <c r="I17" s="12"/>
      <c r="J17" s="40" t="s">
        <v>82</v>
      </c>
      <c r="K17" s="41">
        <v>100</v>
      </c>
      <c r="L17" s="44">
        <v>66.7</v>
      </c>
      <c r="M17" s="12">
        <f t="shared" si="0"/>
        <v>0.667</v>
      </c>
      <c r="N17" s="43" t="s">
        <v>21</v>
      </c>
      <c r="O17" s="42"/>
      <c r="R17" s="14"/>
    </row>
    <row r="18" spans="1:18" ht="52.5" customHeight="1">
      <c r="A18" s="9"/>
      <c r="B18" s="10"/>
      <c r="C18" s="11"/>
      <c r="D18" s="12"/>
      <c r="E18" s="39"/>
      <c r="F18" s="4"/>
      <c r="G18" s="33"/>
      <c r="H18" s="12"/>
      <c r="I18" s="12"/>
      <c r="J18" s="40" t="s">
        <v>83</v>
      </c>
      <c r="K18" s="41">
        <v>100</v>
      </c>
      <c r="L18" s="44">
        <v>100</v>
      </c>
      <c r="M18" s="12">
        <f t="shared" si="0"/>
        <v>1</v>
      </c>
      <c r="N18" s="43" t="s">
        <v>21</v>
      </c>
      <c r="O18" s="42"/>
      <c r="R18" s="14"/>
    </row>
    <row r="19" spans="1:18" ht="19.5" customHeight="1">
      <c r="A19" s="9"/>
      <c r="B19" s="10"/>
      <c r="C19" s="11"/>
      <c r="D19" s="12"/>
      <c r="E19" s="20" t="s">
        <v>20</v>
      </c>
      <c r="F19" s="21" t="s">
        <v>21</v>
      </c>
      <c r="G19" s="21" t="s">
        <v>21</v>
      </c>
      <c r="H19" s="21" t="s">
        <v>21</v>
      </c>
      <c r="I19" s="47">
        <f>H12</f>
        <v>1</v>
      </c>
      <c r="J19" s="20" t="s">
        <v>22</v>
      </c>
      <c r="K19" s="21" t="s">
        <v>21</v>
      </c>
      <c r="L19" s="21" t="s">
        <v>21</v>
      </c>
      <c r="M19" s="21" t="s">
        <v>21</v>
      </c>
      <c r="N19" s="48">
        <f>(M12+M13+M14+M15+M16+M17+M18)/7</f>
        <v>0.8095714285714285</v>
      </c>
      <c r="O19" s="49"/>
      <c r="R19" s="14"/>
    </row>
    <row r="20" spans="1:18" ht="16.5" customHeight="1">
      <c r="A20" s="7"/>
      <c r="B20" s="4"/>
      <c r="C20" s="4"/>
      <c r="D20" s="4"/>
      <c r="E20" s="114" t="s">
        <v>44</v>
      </c>
      <c r="F20" s="115"/>
      <c r="G20" s="115"/>
      <c r="H20" s="115"/>
      <c r="I20" s="115"/>
      <c r="J20" s="115"/>
      <c r="K20" s="115"/>
      <c r="L20" s="115"/>
      <c r="M20" s="115"/>
      <c r="N20" s="116"/>
      <c r="O20" s="4"/>
      <c r="R20" s="14"/>
    </row>
    <row r="21" spans="1:18" ht="76.5" customHeight="1">
      <c r="A21" s="38"/>
      <c r="B21" s="36"/>
      <c r="C21" s="10"/>
      <c r="D21" s="12"/>
      <c r="E21" s="35" t="s">
        <v>45</v>
      </c>
      <c r="F21" s="4">
        <v>19</v>
      </c>
      <c r="G21" s="33">
        <v>18</v>
      </c>
      <c r="H21" s="12">
        <f>G21/F21</f>
        <v>0.9473684210526315</v>
      </c>
      <c r="I21" s="12" t="s">
        <v>21</v>
      </c>
      <c r="J21" s="40" t="s">
        <v>26</v>
      </c>
      <c r="K21" s="41">
        <v>95</v>
      </c>
      <c r="L21" s="44">
        <v>95</v>
      </c>
      <c r="M21" s="12">
        <f aca="true" t="shared" si="1" ref="M21:M29">L21/K21</f>
        <v>1</v>
      </c>
      <c r="N21" s="41" t="s">
        <v>21</v>
      </c>
      <c r="O21" s="12"/>
      <c r="R21" s="14"/>
    </row>
    <row r="22" spans="1:18" ht="40.5" customHeight="1">
      <c r="A22" s="38"/>
      <c r="B22" s="10"/>
      <c r="C22" s="11"/>
      <c r="D22" s="12"/>
      <c r="E22" s="35" t="s">
        <v>19</v>
      </c>
      <c r="F22" s="4">
        <v>3192</v>
      </c>
      <c r="G22" s="33">
        <v>1511</v>
      </c>
      <c r="H22" s="12">
        <f>G22/F22</f>
        <v>0.4733709273182957</v>
      </c>
      <c r="I22" s="12" t="s">
        <v>21</v>
      </c>
      <c r="J22" s="40" t="s">
        <v>27</v>
      </c>
      <c r="K22" s="41">
        <v>100</v>
      </c>
      <c r="L22" s="44">
        <v>100</v>
      </c>
      <c r="M22" s="12">
        <f t="shared" si="1"/>
        <v>1</v>
      </c>
      <c r="N22" s="41" t="s">
        <v>21</v>
      </c>
      <c r="O22" s="42"/>
      <c r="R22" s="14"/>
    </row>
    <row r="23" spans="1:18" ht="50.25" customHeight="1">
      <c r="A23" s="9"/>
      <c r="B23" s="10"/>
      <c r="C23" s="11"/>
      <c r="D23" s="12"/>
      <c r="E23" s="39"/>
      <c r="F23" s="4"/>
      <c r="G23" s="33"/>
      <c r="H23" s="12"/>
      <c r="I23" s="12"/>
      <c r="J23" s="40" t="s">
        <v>84</v>
      </c>
      <c r="K23" s="41">
        <v>0</v>
      </c>
      <c r="L23" s="44">
        <v>0</v>
      </c>
      <c r="M23" s="12">
        <v>0</v>
      </c>
      <c r="N23" s="43" t="s">
        <v>21</v>
      </c>
      <c r="O23" s="42"/>
      <c r="R23" s="14"/>
    </row>
    <row r="24" spans="1:18" ht="19.5" customHeight="1">
      <c r="A24" s="9"/>
      <c r="B24" s="10"/>
      <c r="C24" s="11"/>
      <c r="D24" s="12"/>
      <c r="E24" s="39"/>
      <c r="F24" s="4"/>
      <c r="G24" s="33"/>
      <c r="H24" s="12"/>
      <c r="I24" s="12"/>
      <c r="J24" s="40" t="s">
        <v>28</v>
      </c>
      <c r="K24" s="41">
        <v>100</v>
      </c>
      <c r="L24" s="44">
        <v>100</v>
      </c>
      <c r="M24" s="12">
        <f t="shared" si="1"/>
        <v>1</v>
      </c>
      <c r="N24" s="12" t="s">
        <v>21</v>
      </c>
      <c r="O24" s="42"/>
      <c r="R24" s="14"/>
    </row>
    <row r="25" spans="1:18" ht="38.25" customHeight="1">
      <c r="A25" s="9"/>
      <c r="B25" s="10"/>
      <c r="C25" s="11"/>
      <c r="D25" s="12"/>
      <c r="E25" s="39"/>
      <c r="F25" s="4"/>
      <c r="G25" s="33"/>
      <c r="H25" s="12"/>
      <c r="I25" s="12"/>
      <c r="J25" s="40" t="s">
        <v>85</v>
      </c>
      <c r="K25" s="41">
        <v>95</v>
      </c>
      <c r="L25" s="44">
        <v>95</v>
      </c>
      <c r="M25" s="12">
        <f t="shared" si="1"/>
        <v>1</v>
      </c>
      <c r="N25" s="43" t="s">
        <v>21</v>
      </c>
      <c r="O25" s="42"/>
      <c r="R25" s="14"/>
    </row>
    <row r="26" spans="1:18" ht="64.5" customHeight="1">
      <c r="A26" s="9"/>
      <c r="B26" s="10"/>
      <c r="C26" s="11"/>
      <c r="D26" s="12"/>
      <c r="E26" s="39"/>
      <c r="F26" s="4"/>
      <c r="G26" s="33"/>
      <c r="H26" s="12"/>
      <c r="I26" s="12"/>
      <c r="J26" s="40" t="s">
        <v>86</v>
      </c>
      <c r="K26" s="41">
        <v>50</v>
      </c>
      <c r="L26" s="44">
        <v>50</v>
      </c>
      <c r="M26" s="12">
        <f t="shared" si="1"/>
        <v>1</v>
      </c>
      <c r="N26" s="43" t="s">
        <v>21</v>
      </c>
      <c r="O26" s="42"/>
      <c r="R26" s="14"/>
    </row>
    <row r="27" spans="1:18" ht="50.25" customHeight="1">
      <c r="A27" s="9"/>
      <c r="B27" s="10"/>
      <c r="C27" s="11"/>
      <c r="D27" s="12"/>
      <c r="E27" s="39"/>
      <c r="F27" s="4"/>
      <c r="G27" s="33"/>
      <c r="H27" s="12"/>
      <c r="I27" s="12"/>
      <c r="J27" s="40" t="s">
        <v>60</v>
      </c>
      <c r="K27" s="41">
        <v>100</v>
      </c>
      <c r="L27" s="44">
        <v>100</v>
      </c>
      <c r="M27" s="12">
        <f t="shared" si="1"/>
        <v>1</v>
      </c>
      <c r="N27" s="43" t="s">
        <v>21</v>
      </c>
      <c r="O27" s="42"/>
      <c r="R27" s="14"/>
    </row>
    <row r="28" spans="1:18" ht="66.75" customHeight="1">
      <c r="A28" s="9"/>
      <c r="B28" s="10"/>
      <c r="C28" s="11"/>
      <c r="D28" s="12"/>
      <c r="E28" s="39"/>
      <c r="F28" s="4"/>
      <c r="G28" s="33"/>
      <c r="H28" s="12"/>
      <c r="I28" s="12"/>
      <c r="J28" s="40" t="s">
        <v>61</v>
      </c>
      <c r="K28" s="41">
        <v>100</v>
      </c>
      <c r="L28" s="44">
        <v>100</v>
      </c>
      <c r="M28" s="12">
        <f t="shared" si="1"/>
        <v>1</v>
      </c>
      <c r="N28" s="12" t="s">
        <v>21</v>
      </c>
      <c r="O28" s="42"/>
      <c r="R28" s="14"/>
    </row>
    <row r="29" spans="1:18" ht="52.5" customHeight="1">
      <c r="A29" s="9"/>
      <c r="B29" s="10"/>
      <c r="C29" s="11"/>
      <c r="D29" s="12"/>
      <c r="E29" s="35"/>
      <c r="F29" s="4"/>
      <c r="G29" s="33"/>
      <c r="H29" s="12"/>
      <c r="I29" s="12"/>
      <c r="J29" s="40" t="s">
        <v>87</v>
      </c>
      <c r="K29" s="41">
        <v>100</v>
      </c>
      <c r="L29" s="44">
        <v>100</v>
      </c>
      <c r="M29" s="12">
        <f t="shared" si="1"/>
        <v>1</v>
      </c>
      <c r="N29" s="12" t="s">
        <v>21</v>
      </c>
      <c r="O29" s="42"/>
      <c r="R29" s="14"/>
    </row>
    <row r="30" spans="1:18" ht="19.5" customHeight="1">
      <c r="A30" s="9"/>
      <c r="B30" s="10"/>
      <c r="C30" s="11"/>
      <c r="D30" s="12"/>
      <c r="E30" s="20" t="s">
        <v>20</v>
      </c>
      <c r="F30" s="21" t="s">
        <v>21</v>
      </c>
      <c r="G30" s="21" t="s">
        <v>21</v>
      </c>
      <c r="H30" s="21" t="s">
        <v>21</v>
      </c>
      <c r="I30" s="47">
        <f>(H21+H22)/2</f>
        <v>0.7103696741854636</v>
      </c>
      <c r="J30" s="20" t="s">
        <v>22</v>
      </c>
      <c r="K30" s="21" t="s">
        <v>21</v>
      </c>
      <c r="L30" s="21" t="s">
        <v>21</v>
      </c>
      <c r="M30" s="21" t="s">
        <v>21</v>
      </c>
      <c r="N30" s="48">
        <f>(M21+M22+M23+M24+M25+M28+M29+M26+M27)/9</f>
        <v>0.8888888888888888</v>
      </c>
      <c r="O30" s="49"/>
      <c r="R30" s="14"/>
    </row>
    <row r="31" spans="1:18" ht="18" customHeight="1">
      <c r="A31" s="10">
        <v>3</v>
      </c>
      <c r="B31" s="36"/>
      <c r="C31" s="11"/>
      <c r="D31" s="12"/>
      <c r="E31" s="111" t="s">
        <v>46</v>
      </c>
      <c r="F31" s="112"/>
      <c r="G31" s="112"/>
      <c r="H31" s="112"/>
      <c r="I31" s="112"/>
      <c r="J31" s="112"/>
      <c r="K31" s="112"/>
      <c r="L31" s="112"/>
      <c r="M31" s="112"/>
      <c r="N31" s="113"/>
      <c r="O31" s="42"/>
      <c r="R31" s="14"/>
    </row>
    <row r="32" spans="1:18" ht="39" customHeight="1">
      <c r="A32" s="9"/>
      <c r="B32" s="10"/>
      <c r="C32" s="11"/>
      <c r="D32" s="12"/>
      <c r="E32" s="50" t="s">
        <v>73</v>
      </c>
      <c r="F32" s="51">
        <v>19</v>
      </c>
      <c r="G32" s="52">
        <v>41</v>
      </c>
      <c r="H32" s="42">
        <f>G32/F32</f>
        <v>2.1578947368421053</v>
      </c>
      <c r="I32" s="12" t="s">
        <v>21</v>
      </c>
      <c r="J32" s="53" t="s">
        <v>88</v>
      </c>
      <c r="K32" s="41">
        <f>F32/F12*100</f>
        <v>100</v>
      </c>
      <c r="L32" s="44">
        <f>G32/G12*100</f>
        <v>215.78947368421052</v>
      </c>
      <c r="M32" s="46">
        <f>L32/K32</f>
        <v>2.1578947368421053</v>
      </c>
      <c r="N32" s="12" t="s">
        <v>21</v>
      </c>
      <c r="O32" s="42"/>
      <c r="R32" s="14"/>
    </row>
    <row r="33" spans="1:18" ht="39.75" customHeight="1">
      <c r="A33" s="9"/>
      <c r="B33" s="10"/>
      <c r="C33" s="11"/>
      <c r="D33" s="12"/>
      <c r="E33" s="50"/>
      <c r="F33" s="51"/>
      <c r="G33" s="52"/>
      <c r="H33" s="42"/>
      <c r="I33" s="12" t="s">
        <v>21</v>
      </c>
      <c r="J33" s="40" t="s">
        <v>89</v>
      </c>
      <c r="K33" s="41">
        <v>95</v>
      </c>
      <c r="L33" s="44">
        <v>95</v>
      </c>
      <c r="M33" s="46">
        <f>L33/K33</f>
        <v>1</v>
      </c>
      <c r="N33" s="12" t="s">
        <v>21</v>
      </c>
      <c r="O33" s="42"/>
      <c r="R33" s="14"/>
    </row>
    <row r="34" spans="1:18" ht="19.5" customHeight="1">
      <c r="A34" s="9"/>
      <c r="B34" s="10"/>
      <c r="C34" s="11"/>
      <c r="D34" s="12"/>
      <c r="E34" s="20" t="s">
        <v>20</v>
      </c>
      <c r="F34" s="21" t="s">
        <v>21</v>
      </c>
      <c r="G34" s="21" t="s">
        <v>21</v>
      </c>
      <c r="H34" s="21" t="s">
        <v>21</v>
      </c>
      <c r="I34" s="47">
        <f>H32</f>
        <v>2.1578947368421053</v>
      </c>
      <c r="J34" s="20" t="s">
        <v>22</v>
      </c>
      <c r="K34" s="21" t="s">
        <v>21</v>
      </c>
      <c r="L34" s="21" t="s">
        <v>21</v>
      </c>
      <c r="M34" s="21" t="s">
        <v>21</v>
      </c>
      <c r="N34" s="48">
        <f>(M32+M33)/2</f>
        <v>1.5789473684210527</v>
      </c>
      <c r="O34" s="49"/>
      <c r="R34" s="14"/>
    </row>
    <row r="35" spans="1:15" ht="21.75" customHeight="1">
      <c r="A35" s="66"/>
      <c r="B35" s="61">
        <v>2094.5</v>
      </c>
      <c r="C35" s="61">
        <v>2075.4</v>
      </c>
      <c r="D35" s="26">
        <f>C35/B35</f>
        <v>0.9908808784912867</v>
      </c>
      <c r="E35" s="27" t="s">
        <v>24</v>
      </c>
      <c r="F35" s="25"/>
      <c r="G35" s="25"/>
      <c r="H35" s="25"/>
      <c r="I35" s="28">
        <f>(I19+I30+I34)/3</f>
        <v>1.2894214703425229</v>
      </c>
      <c r="J35" s="27" t="s">
        <v>25</v>
      </c>
      <c r="K35" s="25"/>
      <c r="L35" s="25"/>
      <c r="M35" s="25"/>
      <c r="N35" s="28">
        <f>(N19+N30+N34)/3</f>
        <v>1.0924692286271234</v>
      </c>
      <c r="O35" s="26">
        <f>(D35+I35+N35)/3</f>
        <v>1.1242571924869778</v>
      </c>
    </row>
    <row r="36" spans="11:14" ht="12.75">
      <c r="K36" s="30"/>
      <c r="L36" s="30"/>
      <c r="M36" s="30"/>
      <c r="N36" s="30"/>
    </row>
    <row r="37" spans="4:11" ht="12.75">
      <c r="D37" s="31"/>
      <c r="E37" s="31"/>
      <c r="K37" s="30"/>
    </row>
    <row r="38" spans="5:10" ht="12.75">
      <c r="E38" s="54" t="s">
        <v>39</v>
      </c>
      <c r="J38" s="3" t="s">
        <v>154</v>
      </c>
    </row>
  </sheetData>
  <mergeCells count="22">
    <mergeCell ref="E11:N11"/>
    <mergeCell ref="A6:A9"/>
    <mergeCell ref="B6:N6"/>
    <mergeCell ref="K8:K9"/>
    <mergeCell ref="L8:L9"/>
    <mergeCell ref="M8:M9"/>
    <mergeCell ref="H8:H9"/>
    <mergeCell ref="C8:C9"/>
    <mergeCell ref="B5:O5"/>
    <mergeCell ref="B2:N2"/>
    <mergeCell ref="B3:N3"/>
    <mergeCell ref="E4:J4"/>
    <mergeCell ref="O6:O9"/>
    <mergeCell ref="B7:D7"/>
    <mergeCell ref="E7:I7"/>
    <mergeCell ref="E31:N31"/>
    <mergeCell ref="D8:D9"/>
    <mergeCell ref="B8:B9"/>
    <mergeCell ref="E20:N20"/>
    <mergeCell ref="G8:G9"/>
    <mergeCell ref="F8:F9"/>
    <mergeCell ref="J7:N7"/>
  </mergeCells>
  <printOptions/>
  <pageMargins left="0.23" right="0.17" top="0.46" bottom="0.28" header="0.5" footer="0.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2:R38"/>
  <sheetViews>
    <sheetView workbookViewId="0" topLeftCell="A28">
      <selection activeCell="C17" sqref="C17"/>
    </sheetView>
  </sheetViews>
  <sheetFormatPr defaultColWidth="9.140625" defaultRowHeight="12.75"/>
  <cols>
    <col min="1" max="1" width="4.28125" style="1" customWidth="1"/>
    <col min="2" max="3" width="6.140625" style="3" customWidth="1"/>
    <col min="4" max="4" width="7.28125" style="3" customWidth="1"/>
    <col min="5" max="5" width="26.7109375" style="3" customWidth="1"/>
    <col min="6" max="6" width="5.57421875" style="3" customWidth="1"/>
    <col min="7" max="7" width="5.7109375" style="3" customWidth="1"/>
    <col min="8" max="8" width="7.8515625" style="3" customWidth="1"/>
    <col min="9" max="9" width="7.57421875" style="3" customWidth="1"/>
    <col min="10" max="10" width="35.28125" style="3" customWidth="1"/>
    <col min="11" max="11" width="5.421875" style="3" customWidth="1"/>
    <col min="12" max="12" width="5.57421875" style="3" customWidth="1"/>
    <col min="13" max="13" width="7.28125" style="3" customWidth="1"/>
    <col min="14" max="14" width="8.28125" style="3" customWidth="1"/>
    <col min="15" max="15" width="8.00390625" style="3" customWidth="1"/>
    <col min="16" max="16384" width="9.140625" style="3" customWidth="1"/>
  </cols>
  <sheetData>
    <row r="2" spans="2:15" ht="14.25">
      <c r="B2" s="88" t="s">
        <v>183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88" t="s">
        <v>175</v>
      </c>
      <c r="C3" s="88"/>
      <c r="D3" s="88"/>
      <c r="E3" s="88"/>
      <c r="F3" s="88"/>
      <c r="G3" s="88"/>
      <c r="H3" s="88"/>
      <c r="I3" s="88"/>
      <c r="J3" s="88"/>
      <c r="K3" s="89"/>
      <c r="L3" s="89"/>
      <c r="M3" s="89"/>
      <c r="N3" s="89"/>
      <c r="O3" s="2"/>
    </row>
    <row r="4" spans="2:15" ht="14.25">
      <c r="B4" s="2"/>
      <c r="C4" s="2"/>
      <c r="D4" s="2"/>
      <c r="E4" s="88" t="s">
        <v>188</v>
      </c>
      <c r="F4" s="88"/>
      <c r="G4" s="88"/>
      <c r="H4" s="88"/>
      <c r="I4" s="88"/>
      <c r="J4" s="89"/>
      <c r="K4" s="2"/>
      <c r="L4" s="2"/>
      <c r="M4" s="2"/>
      <c r="N4" s="2"/>
      <c r="O4" s="2"/>
    </row>
    <row r="5" spans="2:15" ht="12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 customHeight="1">
      <c r="A6" s="94" t="s">
        <v>0</v>
      </c>
      <c r="B6" s="97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4" t="s">
        <v>2</v>
      </c>
    </row>
    <row r="7" spans="1:15" ht="75.75" customHeight="1">
      <c r="A7" s="95"/>
      <c r="B7" s="105" t="s">
        <v>36</v>
      </c>
      <c r="C7" s="106"/>
      <c r="D7" s="107"/>
      <c r="E7" s="108" t="s">
        <v>3</v>
      </c>
      <c r="F7" s="109"/>
      <c r="G7" s="109"/>
      <c r="H7" s="109"/>
      <c r="I7" s="84"/>
      <c r="J7" s="108" t="s">
        <v>4</v>
      </c>
      <c r="K7" s="109"/>
      <c r="L7" s="109"/>
      <c r="M7" s="109"/>
      <c r="N7" s="84"/>
      <c r="O7" s="95"/>
    </row>
    <row r="8" spans="1:15" ht="25.5" customHeight="1">
      <c r="A8" s="95"/>
      <c r="B8" s="100" t="s">
        <v>5</v>
      </c>
      <c r="C8" s="100" t="s">
        <v>6</v>
      </c>
      <c r="D8" s="100" t="s">
        <v>7</v>
      </c>
      <c r="E8" s="4" t="s">
        <v>8</v>
      </c>
      <c r="F8" s="104" t="s">
        <v>9</v>
      </c>
      <c r="G8" s="104" t="s">
        <v>10</v>
      </c>
      <c r="H8" s="104" t="s">
        <v>11</v>
      </c>
      <c r="I8" s="5" t="s">
        <v>12</v>
      </c>
      <c r="J8" s="4" t="s">
        <v>8</v>
      </c>
      <c r="K8" s="100" t="s">
        <v>13</v>
      </c>
      <c r="L8" s="100" t="s">
        <v>14</v>
      </c>
      <c r="M8" s="100" t="s">
        <v>15</v>
      </c>
      <c r="N8" s="4" t="s">
        <v>16</v>
      </c>
      <c r="O8" s="95"/>
    </row>
    <row r="9" spans="1:15" ht="46.5" customHeight="1" hidden="1">
      <c r="A9" s="96"/>
      <c r="B9" s="100"/>
      <c r="C9" s="100"/>
      <c r="D9" s="100"/>
      <c r="E9" s="4"/>
      <c r="F9" s="104"/>
      <c r="G9" s="104"/>
      <c r="H9" s="104"/>
      <c r="I9" s="6"/>
      <c r="J9" s="4"/>
      <c r="K9" s="100"/>
      <c r="L9" s="100"/>
      <c r="M9" s="100"/>
      <c r="N9" s="4"/>
      <c r="O9" s="96"/>
    </row>
    <row r="10" spans="1:15" ht="15" customHeight="1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32">
        <v>7</v>
      </c>
      <c r="H10" s="5">
        <v>8</v>
      </c>
      <c r="I10" s="8">
        <v>9</v>
      </c>
      <c r="J10" s="4">
        <v>10</v>
      </c>
      <c r="K10" s="4">
        <v>11</v>
      </c>
      <c r="L10" s="33">
        <v>12</v>
      </c>
      <c r="M10" s="4">
        <v>13</v>
      </c>
      <c r="N10" s="4">
        <v>14</v>
      </c>
      <c r="O10" s="4">
        <v>15</v>
      </c>
    </row>
    <row r="11" spans="1:15" ht="26.25" customHeight="1">
      <c r="A11" s="7"/>
      <c r="B11" s="4"/>
      <c r="C11" s="4"/>
      <c r="D11" s="4"/>
      <c r="E11" s="114" t="s">
        <v>43</v>
      </c>
      <c r="F11" s="115"/>
      <c r="G11" s="115"/>
      <c r="H11" s="115"/>
      <c r="I11" s="115"/>
      <c r="J11" s="115"/>
      <c r="K11" s="115"/>
      <c r="L11" s="115"/>
      <c r="M11" s="115"/>
      <c r="N11" s="116"/>
      <c r="O11" s="4"/>
    </row>
    <row r="12" spans="1:18" ht="25.5" customHeight="1">
      <c r="A12" s="77" t="s">
        <v>17</v>
      </c>
      <c r="B12" s="74"/>
      <c r="C12" s="10"/>
      <c r="D12" s="81"/>
      <c r="E12" s="39" t="s">
        <v>76</v>
      </c>
      <c r="F12" s="4">
        <v>9</v>
      </c>
      <c r="G12" s="33">
        <v>9</v>
      </c>
      <c r="H12" s="12">
        <f>G12/F12</f>
        <v>1</v>
      </c>
      <c r="I12" s="12" t="s">
        <v>21</v>
      </c>
      <c r="J12" s="40" t="s">
        <v>77</v>
      </c>
      <c r="K12" s="41">
        <v>0</v>
      </c>
      <c r="L12" s="44">
        <v>0</v>
      </c>
      <c r="M12" s="12">
        <v>0</v>
      </c>
      <c r="N12" s="41" t="s">
        <v>21</v>
      </c>
      <c r="O12" s="12"/>
      <c r="R12" s="14"/>
    </row>
    <row r="13" spans="1:18" ht="37.5" customHeight="1">
      <c r="A13" s="77" t="s">
        <v>23</v>
      </c>
      <c r="B13" s="75"/>
      <c r="C13" s="11"/>
      <c r="D13" s="81"/>
      <c r="E13" s="39"/>
      <c r="F13" s="4"/>
      <c r="G13" s="33"/>
      <c r="H13" s="12"/>
      <c r="I13" s="12" t="s">
        <v>21</v>
      </c>
      <c r="J13" s="40" t="s">
        <v>78</v>
      </c>
      <c r="K13" s="41">
        <v>100</v>
      </c>
      <c r="L13" s="44">
        <v>100</v>
      </c>
      <c r="M13" s="12">
        <f aca="true" t="shared" si="0" ref="M13:M18">L13/K13</f>
        <v>1</v>
      </c>
      <c r="N13" s="41" t="s">
        <v>21</v>
      </c>
      <c r="O13" s="42"/>
      <c r="R13" s="14"/>
    </row>
    <row r="14" spans="1:18" ht="37.5" customHeight="1">
      <c r="A14" s="73" t="s">
        <v>139</v>
      </c>
      <c r="B14" s="75"/>
      <c r="C14" s="11"/>
      <c r="D14" s="12"/>
      <c r="E14" s="39"/>
      <c r="F14" s="4"/>
      <c r="G14" s="33"/>
      <c r="H14" s="12"/>
      <c r="I14" s="12" t="s">
        <v>21</v>
      </c>
      <c r="J14" s="40" t="s">
        <v>79</v>
      </c>
      <c r="K14" s="41">
        <v>90</v>
      </c>
      <c r="L14" s="44">
        <v>100</v>
      </c>
      <c r="M14" s="12">
        <f t="shared" si="0"/>
        <v>1.1111111111111112</v>
      </c>
      <c r="N14" s="43" t="s">
        <v>21</v>
      </c>
      <c r="O14" s="42"/>
      <c r="R14" s="14"/>
    </row>
    <row r="15" spans="1:18" ht="27" customHeight="1">
      <c r="A15" s="73"/>
      <c r="B15" s="75"/>
      <c r="C15" s="11"/>
      <c r="D15" s="12"/>
      <c r="E15" s="39"/>
      <c r="F15" s="4"/>
      <c r="G15" s="33"/>
      <c r="H15" s="12"/>
      <c r="I15" s="12" t="s">
        <v>21</v>
      </c>
      <c r="J15" s="40" t="s">
        <v>80</v>
      </c>
      <c r="K15" s="41">
        <v>100</v>
      </c>
      <c r="L15" s="44">
        <v>100</v>
      </c>
      <c r="M15" s="12">
        <f>L15/K15</f>
        <v>1</v>
      </c>
      <c r="N15" s="12" t="s">
        <v>21</v>
      </c>
      <c r="O15" s="42"/>
      <c r="R15" s="14"/>
    </row>
    <row r="16" spans="1:18" ht="25.5" customHeight="1">
      <c r="A16" s="9"/>
      <c r="B16" s="10"/>
      <c r="C16" s="11"/>
      <c r="D16" s="12"/>
      <c r="E16" s="39"/>
      <c r="F16" s="4"/>
      <c r="G16" s="33"/>
      <c r="H16" s="12"/>
      <c r="I16" s="12" t="s">
        <v>21</v>
      </c>
      <c r="J16" s="40" t="s">
        <v>81</v>
      </c>
      <c r="K16" s="41">
        <v>100</v>
      </c>
      <c r="L16" s="44">
        <v>100</v>
      </c>
      <c r="M16" s="12">
        <f t="shared" si="0"/>
        <v>1</v>
      </c>
      <c r="N16" s="43" t="s">
        <v>21</v>
      </c>
      <c r="O16" s="42"/>
      <c r="R16" s="14"/>
    </row>
    <row r="17" spans="1:18" ht="63.75" customHeight="1">
      <c r="A17" s="9"/>
      <c r="B17" s="10"/>
      <c r="C17" s="11"/>
      <c r="D17" s="12"/>
      <c r="E17" s="39"/>
      <c r="F17" s="4"/>
      <c r="G17" s="33"/>
      <c r="H17" s="12"/>
      <c r="I17" s="12" t="s">
        <v>21</v>
      </c>
      <c r="J17" s="40" t="s">
        <v>82</v>
      </c>
      <c r="K17" s="41">
        <v>100</v>
      </c>
      <c r="L17" s="44">
        <v>100</v>
      </c>
      <c r="M17" s="12">
        <f t="shared" si="0"/>
        <v>1</v>
      </c>
      <c r="N17" s="12" t="s">
        <v>21</v>
      </c>
      <c r="O17" s="42"/>
      <c r="R17" s="14"/>
    </row>
    <row r="18" spans="1:18" ht="52.5" customHeight="1">
      <c r="A18" s="9"/>
      <c r="B18" s="10"/>
      <c r="C18" s="11"/>
      <c r="D18" s="12"/>
      <c r="E18" s="35"/>
      <c r="F18" s="4"/>
      <c r="G18" s="33"/>
      <c r="H18" s="12"/>
      <c r="I18" s="12" t="s">
        <v>21</v>
      </c>
      <c r="J18" s="40" t="s">
        <v>83</v>
      </c>
      <c r="K18" s="41">
        <v>100</v>
      </c>
      <c r="L18" s="44">
        <v>100</v>
      </c>
      <c r="M18" s="12">
        <f t="shared" si="0"/>
        <v>1</v>
      </c>
      <c r="N18" s="12" t="s">
        <v>21</v>
      </c>
      <c r="O18" s="42"/>
      <c r="R18" s="14"/>
    </row>
    <row r="19" spans="1:18" ht="19.5" customHeight="1">
      <c r="A19" s="9"/>
      <c r="B19" s="10"/>
      <c r="C19" s="11"/>
      <c r="D19" s="12"/>
      <c r="E19" s="20" t="s">
        <v>20</v>
      </c>
      <c r="F19" s="21" t="s">
        <v>21</v>
      </c>
      <c r="G19" s="21" t="s">
        <v>21</v>
      </c>
      <c r="H19" s="21" t="s">
        <v>21</v>
      </c>
      <c r="I19" s="47">
        <f>H12</f>
        <v>1</v>
      </c>
      <c r="J19" s="20" t="s">
        <v>22</v>
      </c>
      <c r="K19" s="21" t="s">
        <v>21</v>
      </c>
      <c r="L19" s="21" t="s">
        <v>21</v>
      </c>
      <c r="M19" s="21" t="s">
        <v>21</v>
      </c>
      <c r="N19" s="48">
        <f>(M12+M13+M14+M15+M16+M17+M18)/7</f>
        <v>0.8730158730158729</v>
      </c>
      <c r="O19" s="49"/>
      <c r="R19" s="14"/>
    </row>
    <row r="20" spans="1:18" ht="16.5" customHeight="1">
      <c r="A20" s="7"/>
      <c r="B20" s="4"/>
      <c r="C20" s="4"/>
      <c r="D20" s="4"/>
      <c r="E20" s="114" t="s">
        <v>44</v>
      </c>
      <c r="F20" s="115"/>
      <c r="G20" s="115"/>
      <c r="H20" s="115"/>
      <c r="I20" s="115"/>
      <c r="J20" s="115"/>
      <c r="K20" s="115"/>
      <c r="L20" s="115"/>
      <c r="M20" s="115"/>
      <c r="N20" s="116"/>
      <c r="O20" s="4"/>
      <c r="R20" s="14"/>
    </row>
    <row r="21" spans="1:18" ht="76.5" customHeight="1">
      <c r="A21" s="38"/>
      <c r="B21" s="36"/>
      <c r="C21" s="10"/>
      <c r="D21" s="12"/>
      <c r="E21" s="35" t="s">
        <v>45</v>
      </c>
      <c r="F21" s="4">
        <v>12</v>
      </c>
      <c r="G21" s="33">
        <v>13</v>
      </c>
      <c r="H21" s="12">
        <f>G21/F21</f>
        <v>1.0833333333333333</v>
      </c>
      <c r="I21" s="12" t="s">
        <v>21</v>
      </c>
      <c r="J21" s="40" t="s">
        <v>26</v>
      </c>
      <c r="K21" s="41">
        <v>80</v>
      </c>
      <c r="L21" s="44">
        <v>80</v>
      </c>
      <c r="M21" s="12">
        <f aca="true" t="shared" si="1" ref="M21:M29">L21/K21</f>
        <v>1</v>
      </c>
      <c r="N21" s="41" t="s">
        <v>21</v>
      </c>
      <c r="O21" s="12"/>
      <c r="R21" s="14"/>
    </row>
    <row r="22" spans="1:18" ht="40.5" customHeight="1">
      <c r="A22" s="38"/>
      <c r="B22" s="10"/>
      <c r="C22" s="11"/>
      <c r="D22" s="12"/>
      <c r="E22" s="35" t="s">
        <v>19</v>
      </c>
      <c r="F22" s="4">
        <v>2016</v>
      </c>
      <c r="G22" s="33">
        <v>1140</v>
      </c>
      <c r="H22" s="12">
        <f>G22/F22</f>
        <v>0.5654761904761905</v>
      </c>
      <c r="I22" s="12" t="s">
        <v>21</v>
      </c>
      <c r="J22" s="40" t="s">
        <v>27</v>
      </c>
      <c r="K22" s="41">
        <v>100</v>
      </c>
      <c r="L22" s="44">
        <v>100</v>
      </c>
      <c r="M22" s="12">
        <f t="shared" si="1"/>
        <v>1</v>
      </c>
      <c r="N22" s="41" t="s">
        <v>21</v>
      </c>
      <c r="O22" s="42"/>
      <c r="R22" s="14"/>
    </row>
    <row r="23" spans="1:18" ht="51.75" customHeight="1">
      <c r="A23" s="9"/>
      <c r="B23" s="10"/>
      <c r="C23" s="11"/>
      <c r="D23" s="12"/>
      <c r="E23" s="39"/>
      <c r="F23" s="4"/>
      <c r="G23" s="33"/>
      <c r="H23" s="12"/>
      <c r="I23" s="12"/>
      <c r="J23" s="40" t="s">
        <v>84</v>
      </c>
      <c r="K23" s="41">
        <v>0</v>
      </c>
      <c r="L23" s="44">
        <v>0</v>
      </c>
      <c r="M23" s="12">
        <v>0</v>
      </c>
      <c r="N23" s="43" t="s">
        <v>21</v>
      </c>
      <c r="O23" s="42"/>
      <c r="R23" s="14"/>
    </row>
    <row r="24" spans="1:18" ht="19.5" customHeight="1">
      <c r="A24" s="9"/>
      <c r="B24" s="10"/>
      <c r="C24" s="11"/>
      <c r="D24" s="12"/>
      <c r="E24" s="39"/>
      <c r="F24" s="4"/>
      <c r="G24" s="33"/>
      <c r="H24" s="12"/>
      <c r="I24" s="12"/>
      <c r="J24" s="40" t="s">
        <v>28</v>
      </c>
      <c r="K24" s="41">
        <v>100</v>
      </c>
      <c r="L24" s="44">
        <v>100</v>
      </c>
      <c r="M24" s="12">
        <f t="shared" si="1"/>
        <v>1</v>
      </c>
      <c r="N24" s="12" t="s">
        <v>21</v>
      </c>
      <c r="O24" s="42"/>
      <c r="R24" s="14"/>
    </row>
    <row r="25" spans="1:18" ht="41.25" customHeight="1">
      <c r="A25" s="9"/>
      <c r="B25" s="10"/>
      <c r="C25" s="11"/>
      <c r="D25" s="12"/>
      <c r="E25" s="39"/>
      <c r="F25" s="4"/>
      <c r="G25" s="33"/>
      <c r="H25" s="12"/>
      <c r="I25" s="12"/>
      <c r="J25" s="40" t="s">
        <v>85</v>
      </c>
      <c r="K25" s="41">
        <v>95</v>
      </c>
      <c r="L25" s="44">
        <v>100</v>
      </c>
      <c r="M25" s="12">
        <f t="shared" si="1"/>
        <v>1.0526315789473684</v>
      </c>
      <c r="N25" s="43" t="s">
        <v>21</v>
      </c>
      <c r="O25" s="42"/>
      <c r="R25" s="14"/>
    </row>
    <row r="26" spans="1:18" ht="66.75" customHeight="1">
      <c r="A26" s="9"/>
      <c r="B26" s="10"/>
      <c r="C26" s="11"/>
      <c r="D26" s="12"/>
      <c r="E26" s="39"/>
      <c r="F26" s="4"/>
      <c r="G26" s="33"/>
      <c r="H26" s="12"/>
      <c r="I26" s="12"/>
      <c r="J26" s="40" t="s">
        <v>86</v>
      </c>
      <c r="K26" s="41">
        <v>50</v>
      </c>
      <c r="L26" s="44">
        <v>50</v>
      </c>
      <c r="M26" s="12">
        <f t="shared" si="1"/>
        <v>1</v>
      </c>
      <c r="N26" s="43" t="s">
        <v>21</v>
      </c>
      <c r="O26" s="42"/>
      <c r="R26" s="14"/>
    </row>
    <row r="27" spans="1:18" ht="53.25" customHeight="1">
      <c r="A27" s="9"/>
      <c r="B27" s="10"/>
      <c r="C27" s="11"/>
      <c r="D27" s="12"/>
      <c r="E27" s="39"/>
      <c r="F27" s="4"/>
      <c r="G27" s="33"/>
      <c r="H27" s="12"/>
      <c r="I27" s="12"/>
      <c r="J27" s="40" t="s">
        <v>60</v>
      </c>
      <c r="K27" s="41">
        <v>100</v>
      </c>
      <c r="L27" s="44">
        <v>100</v>
      </c>
      <c r="M27" s="12">
        <f t="shared" si="1"/>
        <v>1</v>
      </c>
      <c r="N27" s="43" t="s">
        <v>21</v>
      </c>
      <c r="O27" s="42"/>
      <c r="R27" s="14"/>
    </row>
    <row r="28" spans="1:18" ht="66.75" customHeight="1">
      <c r="A28" s="9"/>
      <c r="B28" s="10"/>
      <c r="C28" s="11"/>
      <c r="D28" s="12"/>
      <c r="E28" s="39"/>
      <c r="F28" s="4"/>
      <c r="G28" s="33"/>
      <c r="H28" s="12"/>
      <c r="I28" s="12"/>
      <c r="J28" s="40" t="s">
        <v>61</v>
      </c>
      <c r="K28" s="41">
        <v>100</v>
      </c>
      <c r="L28" s="44">
        <v>100</v>
      </c>
      <c r="M28" s="12">
        <f t="shared" si="1"/>
        <v>1</v>
      </c>
      <c r="N28" s="43" t="s">
        <v>21</v>
      </c>
      <c r="O28" s="42"/>
      <c r="R28" s="14"/>
    </row>
    <row r="29" spans="1:18" ht="52.5" customHeight="1">
      <c r="A29" s="9"/>
      <c r="B29" s="10"/>
      <c r="C29" s="11"/>
      <c r="D29" s="12"/>
      <c r="E29" s="39"/>
      <c r="F29" s="4"/>
      <c r="G29" s="33"/>
      <c r="H29" s="12"/>
      <c r="I29" s="12"/>
      <c r="J29" s="40" t="s">
        <v>87</v>
      </c>
      <c r="K29" s="41">
        <v>50</v>
      </c>
      <c r="L29" s="44">
        <v>50</v>
      </c>
      <c r="M29" s="12">
        <f t="shared" si="1"/>
        <v>1</v>
      </c>
      <c r="N29" s="12" t="s">
        <v>21</v>
      </c>
      <c r="O29" s="42"/>
      <c r="R29" s="14"/>
    </row>
    <row r="30" spans="1:18" ht="19.5" customHeight="1">
      <c r="A30" s="9"/>
      <c r="B30" s="10"/>
      <c r="C30" s="11"/>
      <c r="D30" s="12"/>
      <c r="E30" s="20" t="s">
        <v>20</v>
      </c>
      <c r="F30" s="21" t="s">
        <v>21</v>
      </c>
      <c r="G30" s="21" t="s">
        <v>21</v>
      </c>
      <c r="H30" s="21" t="s">
        <v>21</v>
      </c>
      <c r="I30" s="47">
        <f>(H21+H22)/2</f>
        <v>0.8244047619047619</v>
      </c>
      <c r="J30" s="20" t="s">
        <v>22</v>
      </c>
      <c r="K30" s="21" t="s">
        <v>21</v>
      </c>
      <c r="L30" s="21" t="s">
        <v>21</v>
      </c>
      <c r="M30" s="21" t="s">
        <v>21</v>
      </c>
      <c r="N30" s="48">
        <f>(M21+M22+M23+M24+M25+M29+M26+M27+M28)/9</f>
        <v>0.8947368421052632</v>
      </c>
      <c r="O30" s="49"/>
      <c r="R30" s="14"/>
    </row>
    <row r="31" spans="1:18" ht="18" customHeight="1">
      <c r="A31" s="10">
        <v>3</v>
      </c>
      <c r="B31" s="10"/>
      <c r="C31" s="11"/>
      <c r="D31" s="12"/>
      <c r="E31" s="111" t="s">
        <v>46</v>
      </c>
      <c r="F31" s="112"/>
      <c r="G31" s="112"/>
      <c r="H31" s="112"/>
      <c r="I31" s="112"/>
      <c r="J31" s="112"/>
      <c r="K31" s="112"/>
      <c r="L31" s="112"/>
      <c r="M31" s="112"/>
      <c r="N31" s="113"/>
      <c r="O31" s="42"/>
      <c r="R31" s="14"/>
    </row>
    <row r="32" spans="1:18" ht="39" customHeight="1">
      <c r="A32" s="9"/>
      <c r="B32" s="10"/>
      <c r="C32" s="11"/>
      <c r="D32" s="12"/>
      <c r="E32" s="50" t="s">
        <v>73</v>
      </c>
      <c r="F32" s="51">
        <v>9</v>
      </c>
      <c r="G32" s="52">
        <v>18</v>
      </c>
      <c r="H32" s="42">
        <f>G32/F32</f>
        <v>2</v>
      </c>
      <c r="I32" s="12" t="s">
        <v>21</v>
      </c>
      <c r="J32" s="53" t="s">
        <v>88</v>
      </c>
      <c r="K32" s="41">
        <f>F32/F12*100</f>
        <v>100</v>
      </c>
      <c r="L32" s="44">
        <f>G32/G12*100</f>
        <v>200</v>
      </c>
      <c r="M32" s="46">
        <f>L32/K32</f>
        <v>2</v>
      </c>
      <c r="N32" s="12" t="s">
        <v>21</v>
      </c>
      <c r="O32" s="42"/>
      <c r="R32" s="14"/>
    </row>
    <row r="33" spans="1:18" ht="40.5" customHeight="1">
      <c r="A33" s="9"/>
      <c r="B33" s="10"/>
      <c r="C33" s="11"/>
      <c r="D33" s="12"/>
      <c r="E33" s="50"/>
      <c r="F33" s="51"/>
      <c r="G33" s="52"/>
      <c r="H33" s="42"/>
      <c r="I33" s="12" t="s">
        <v>21</v>
      </c>
      <c r="J33" s="40" t="s">
        <v>89</v>
      </c>
      <c r="K33" s="41">
        <v>90</v>
      </c>
      <c r="L33" s="44">
        <v>100</v>
      </c>
      <c r="M33" s="46">
        <f>L33/K33</f>
        <v>1.1111111111111112</v>
      </c>
      <c r="N33" s="12" t="s">
        <v>21</v>
      </c>
      <c r="O33" s="42"/>
      <c r="R33" s="14"/>
    </row>
    <row r="34" spans="1:18" ht="19.5" customHeight="1">
      <c r="A34" s="9"/>
      <c r="B34" s="10"/>
      <c r="C34" s="11"/>
      <c r="D34" s="12"/>
      <c r="E34" s="20" t="s">
        <v>20</v>
      </c>
      <c r="F34" s="21" t="s">
        <v>21</v>
      </c>
      <c r="G34" s="21" t="s">
        <v>21</v>
      </c>
      <c r="H34" s="21" t="s">
        <v>21</v>
      </c>
      <c r="I34" s="47">
        <f>H32</f>
        <v>2</v>
      </c>
      <c r="J34" s="20" t="s">
        <v>22</v>
      </c>
      <c r="K34" s="21" t="s">
        <v>21</v>
      </c>
      <c r="L34" s="21" t="s">
        <v>21</v>
      </c>
      <c r="M34" s="21" t="s">
        <v>21</v>
      </c>
      <c r="N34" s="48">
        <f>(M32+M33)/2</f>
        <v>1.5555555555555556</v>
      </c>
      <c r="O34" s="49"/>
      <c r="R34" s="14"/>
    </row>
    <row r="35" spans="1:15" ht="21.75" customHeight="1">
      <c r="A35" s="66"/>
      <c r="B35" s="61">
        <v>1284.2</v>
      </c>
      <c r="C35" s="61">
        <v>1261.8</v>
      </c>
      <c r="D35" s="70">
        <f>C35/B35</f>
        <v>0.9825572340756891</v>
      </c>
      <c r="E35" s="27" t="s">
        <v>24</v>
      </c>
      <c r="F35" s="25"/>
      <c r="G35" s="25"/>
      <c r="H35" s="25"/>
      <c r="I35" s="28">
        <f>(I19+I30+I34)/3</f>
        <v>1.2748015873015872</v>
      </c>
      <c r="J35" s="27" t="s">
        <v>25</v>
      </c>
      <c r="K35" s="25"/>
      <c r="L35" s="25"/>
      <c r="M35" s="25"/>
      <c r="N35" s="28">
        <f>(N19+N30+N34)/3</f>
        <v>1.1077694235588973</v>
      </c>
      <c r="O35" s="26">
        <f>(D35+I35+N35)/3</f>
        <v>1.1217094149787246</v>
      </c>
    </row>
    <row r="36" spans="11:14" ht="12.75">
      <c r="K36" s="30"/>
      <c r="L36" s="30"/>
      <c r="M36" s="30"/>
      <c r="N36" s="30"/>
    </row>
    <row r="37" spans="4:11" ht="12.75">
      <c r="D37" s="31"/>
      <c r="E37" s="31"/>
      <c r="K37" s="30"/>
    </row>
    <row r="38" spans="5:10" ht="12.75">
      <c r="E38" s="54" t="s">
        <v>39</v>
      </c>
      <c r="J38" s="3" t="s">
        <v>47</v>
      </c>
    </row>
  </sheetData>
  <mergeCells count="22">
    <mergeCell ref="O6:O9"/>
    <mergeCell ref="B7:D7"/>
    <mergeCell ref="E7:I7"/>
    <mergeCell ref="E31:N31"/>
    <mergeCell ref="D8:D9"/>
    <mergeCell ref="B8:B9"/>
    <mergeCell ref="E20:N20"/>
    <mergeCell ref="G8:G9"/>
    <mergeCell ref="F8:F9"/>
    <mergeCell ref="J7:N7"/>
    <mergeCell ref="B5:O5"/>
    <mergeCell ref="B2:N2"/>
    <mergeCell ref="B3:N3"/>
    <mergeCell ref="E4:J4"/>
    <mergeCell ref="E11:N11"/>
    <mergeCell ref="A6:A9"/>
    <mergeCell ref="B6:N6"/>
    <mergeCell ref="K8:K9"/>
    <mergeCell ref="L8:L9"/>
    <mergeCell ref="M8:M9"/>
    <mergeCell ref="H8:H9"/>
    <mergeCell ref="C8:C9"/>
  </mergeCells>
  <printOptions/>
  <pageMargins left="0.23" right="0.17" top="0.46" bottom="0.28" header="0.5" footer="0.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8"/>
  </sheetPr>
  <dimension ref="A1:O28"/>
  <sheetViews>
    <sheetView workbookViewId="0" topLeftCell="A13">
      <selection activeCell="C16" sqref="C16"/>
    </sheetView>
  </sheetViews>
  <sheetFormatPr defaultColWidth="9.140625" defaultRowHeight="12.75"/>
  <cols>
    <col min="1" max="1" width="4.140625" style="1" customWidth="1"/>
    <col min="2" max="2" width="6.7109375" style="3" customWidth="1"/>
    <col min="3" max="3" width="6.8515625" style="3" customWidth="1"/>
    <col min="4" max="4" width="7.00390625" style="3" customWidth="1"/>
    <col min="5" max="5" width="22.421875" style="3" customWidth="1"/>
    <col min="6" max="7" width="5.57421875" style="3" customWidth="1"/>
    <col min="8" max="8" width="7.421875" style="3" customWidth="1"/>
    <col min="9" max="9" width="7.7109375" style="3" customWidth="1"/>
    <col min="10" max="10" width="37.57421875" style="3" customWidth="1"/>
    <col min="11" max="11" width="6.140625" style="3" customWidth="1"/>
    <col min="12" max="12" width="6.00390625" style="3" customWidth="1"/>
    <col min="13" max="13" width="6.421875" style="3" customWidth="1"/>
    <col min="14" max="14" width="7.57421875" style="3" customWidth="1"/>
    <col min="15" max="15" width="7.421875" style="3" customWidth="1"/>
    <col min="16" max="16384" width="9.140625" style="3" customWidth="1"/>
  </cols>
  <sheetData>
    <row r="1" spans="2:15" ht="20.25" customHeight="1">
      <c r="B1" s="88" t="s">
        <v>181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177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2.75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63.75" customHeight="1">
      <c r="A6" s="95"/>
      <c r="B6" s="108" t="s">
        <v>36</v>
      </c>
      <c r="C6" s="109"/>
      <c r="D6" s="84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26.25" customHeight="1">
      <c r="A7" s="95"/>
      <c r="B7" s="51" t="s">
        <v>5</v>
      </c>
      <c r="C7" s="51" t="s">
        <v>6</v>
      </c>
      <c r="D7" s="51" t="s">
        <v>7</v>
      </c>
      <c r="E7" s="4" t="s">
        <v>8</v>
      </c>
      <c r="F7" s="37" t="s">
        <v>9</v>
      </c>
      <c r="G7" s="37" t="s">
        <v>10</v>
      </c>
      <c r="H7" s="37" t="s">
        <v>11</v>
      </c>
      <c r="I7" s="5" t="s">
        <v>12</v>
      </c>
      <c r="J7" s="4" t="s">
        <v>8</v>
      </c>
      <c r="K7" s="51" t="s">
        <v>13</v>
      </c>
      <c r="L7" s="51" t="s">
        <v>14</v>
      </c>
      <c r="M7" s="51" t="s">
        <v>15</v>
      </c>
      <c r="N7" s="4" t="s">
        <v>16</v>
      </c>
      <c r="O7" s="95"/>
    </row>
    <row r="8" spans="1:15" ht="12.75">
      <c r="A8" s="7">
        <v>1</v>
      </c>
      <c r="B8" s="4">
        <v>2</v>
      </c>
      <c r="C8" s="4">
        <v>3</v>
      </c>
      <c r="D8" s="4">
        <v>4</v>
      </c>
      <c r="E8" s="4">
        <v>5</v>
      </c>
      <c r="F8" s="5">
        <v>6</v>
      </c>
      <c r="G8" s="32">
        <v>7</v>
      </c>
      <c r="H8" s="5">
        <v>8</v>
      </c>
      <c r="I8" s="8">
        <v>9</v>
      </c>
      <c r="J8" s="4">
        <v>10</v>
      </c>
      <c r="K8" s="4">
        <v>11</v>
      </c>
      <c r="L8" s="33">
        <v>12</v>
      </c>
      <c r="M8" s="4">
        <v>13</v>
      </c>
      <c r="N8" s="4">
        <v>14</v>
      </c>
      <c r="O8" s="4">
        <v>15</v>
      </c>
    </row>
    <row r="9" spans="1:15" ht="12.75" customHeight="1">
      <c r="A9" s="7"/>
      <c r="B9" s="4"/>
      <c r="C9" s="4"/>
      <c r="D9" s="4"/>
      <c r="E9" s="114" t="s">
        <v>50</v>
      </c>
      <c r="F9" s="115"/>
      <c r="G9" s="115"/>
      <c r="H9" s="115"/>
      <c r="I9" s="115"/>
      <c r="J9" s="115"/>
      <c r="K9" s="115"/>
      <c r="L9" s="115"/>
      <c r="M9" s="115"/>
      <c r="N9" s="116"/>
      <c r="O9" s="4"/>
    </row>
    <row r="10" spans="1:15" ht="27.75" customHeight="1">
      <c r="A10" s="77" t="s">
        <v>17</v>
      </c>
      <c r="B10" s="74"/>
      <c r="C10" s="72"/>
      <c r="D10" s="81"/>
      <c r="E10" s="39" t="s">
        <v>65</v>
      </c>
      <c r="F10" s="4">
        <f>ДООСЦ!F10+ЦВР!F10</f>
        <v>925</v>
      </c>
      <c r="G10" s="33">
        <f>ДООСЦ!G10+ЦВР!G10</f>
        <v>1034</v>
      </c>
      <c r="H10" s="12">
        <f>G10/F10</f>
        <v>1.1178378378378377</v>
      </c>
      <c r="I10" s="12" t="s">
        <v>21</v>
      </c>
      <c r="J10" s="40" t="s">
        <v>66</v>
      </c>
      <c r="K10" s="41">
        <f>(ДООСЦ!K10+ЦВР!K10)/2</f>
        <v>100</v>
      </c>
      <c r="L10" s="44">
        <f>(ДООСЦ!L10+ЦВР!L10)/2</f>
        <v>110.94999999999999</v>
      </c>
      <c r="M10" s="12">
        <f aca="true" t="shared" si="0" ref="M10:M16">L10/K10</f>
        <v>1.1095</v>
      </c>
      <c r="N10" s="12" t="s">
        <v>21</v>
      </c>
      <c r="O10" s="12"/>
    </row>
    <row r="11" spans="1:15" ht="78" customHeight="1">
      <c r="A11" s="80" t="s">
        <v>23</v>
      </c>
      <c r="B11" s="74"/>
      <c r="C11" s="11"/>
      <c r="D11" s="81"/>
      <c r="E11" s="39"/>
      <c r="F11" s="4"/>
      <c r="G11" s="45"/>
      <c r="H11" s="12"/>
      <c r="I11" s="12"/>
      <c r="J11" s="40" t="s">
        <v>67</v>
      </c>
      <c r="K11" s="41">
        <f>(ДООСЦ!K11+ЦВР!K11)/2</f>
        <v>45.5</v>
      </c>
      <c r="L11" s="44">
        <f>(ДООСЦ!L11+ЦВР!L11)/2</f>
        <v>65.7</v>
      </c>
      <c r="M11" s="12">
        <f t="shared" si="0"/>
        <v>1.443956043956044</v>
      </c>
      <c r="N11" s="12" t="s">
        <v>21</v>
      </c>
      <c r="O11" s="42"/>
    </row>
    <row r="12" spans="1:15" ht="78" customHeight="1">
      <c r="A12" s="73" t="s">
        <v>139</v>
      </c>
      <c r="B12" s="74"/>
      <c r="C12" s="11"/>
      <c r="D12" s="12"/>
      <c r="E12" s="39"/>
      <c r="F12" s="4"/>
      <c r="G12" s="45"/>
      <c r="H12" s="12"/>
      <c r="I12" s="12"/>
      <c r="J12" s="40" t="s">
        <v>68</v>
      </c>
      <c r="K12" s="41">
        <f>(ДООСЦ!K12+ЦВР!K12)/2</f>
        <v>19</v>
      </c>
      <c r="L12" s="44">
        <f>(ДООСЦ!L12+ЦВР!L12)/2</f>
        <v>13.3</v>
      </c>
      <c r="M12" s="12">
        <f t="shared" si="0"/>
        <v>0.7000000000000001</v>
      </c>
      <c r="N12" s="56" t="s">
        <v>21</v>
      </c>
      <c r="O12" s="42"/>
    </row>
    <row r="13" spans="1:15" ht="52.5" customHeight="1">
      <c r="A13" s="73" t="s">
        <v>159</v>
      </c>
      <c r="B13" s="74"/>
      <c r="C13" s="11"/>
      <c r="D13" s="12"/>
      <c r="E13" s="39"/>
      <c r="F13" s="4"/>
      <c r="G13" s="45"/>
      <c r="H13" s="12"/>
      <c r="I13" s="12"/>
      <c r="J13" s="40" t="s">
        <v>69</v>
      </c>
      <c r="K13" s="41">
        <f>(ДООСЦ!K13+ЦВР!K13)/2</f>
        <v>90</v>
      </c>
      <c r="L13" s="44">
        <f>(ДООСЦ!L13+ЦВР!L13)/2</f>
        <v>90</v>
      </c>
      <c r="M13" s="12">
        <f t="shared" si="0"/>
        <v>1</v>
      </c>
      <c r="N13" s="56" t="s">
        <v>21</v>
      </c>
      <c r="O13" s="42"/>
    </row>
    <row r="14" spans="1:15" ht="40.5" customHeight="1">
      <c r="A14" s="9"/>
      <c r="B14" s="10"/>
      <c r="C14" s="11"/>
      <c r="D14" s="12"/>
      <c r="E14" s="39"/>
      <c r="F14" s="4"/>
      <c r="G14" s="45"/>
      <c r="H14" s="12"/>
      <c r="I14" s="12"/>
      <c r="J14" s="40" t="s">
        <v>70</v>
      </c>
      <c r="K14" s="41">
        <f>(ДООСЦ!K14+ЦВР!K14)/2</f>
        <v>75</v>
      </c>
      <c r="L14" s="44">
        <f>(ДООСЦ!L14+ЦВР!L14)/2</f>
        <v>72.9</v>
      </c>
      <c r="M14" s="12">
        <f t="shared" si="0"/>
        <v>0.9720000000000001</v>
      </c>
      <c r="N14" s="56" t="s">
        <v>21</v>
      </c>
      <c r="O14" s="42"/>
    </row>
    <row r="15" spans="1:15" ht="64.5" customHeight="1">
      <c r="A15" s="9"/>
      <c r="B15" s="10"/>
      <c r="C15" s="11"/>
      <c r="D15" s="12"/>
      <c r="E15" s="39"/>
      <c r="F15" s="4"/>
      <c r="G15" s="4"/>
      <c r="H15" s="4"/>
      <c r="I15" s="12"/>
      <c r="J15" s="40" t="s">
        <v>71</v>
      </c>
      <c r="K15" s="41">
        <f>(ДООСЦ!K15+ЦВР!K15)/2</f>
        <v>100</v>
      </c>
      <c r="L15" s="44">
        <f>(ДООСЦ!L15+ЦВР!L15)/2</f>
        <v>100</v>
      </c>
      <c r="M15" s="12">
        <f t="shared" si="0"/>
        <v>1</v>
      </c>
      <c r="N15" s="56" t="s">
        <v>21</v>
      </c>
      <c r="O15" s="42"/>
    </row>
    <row r="16" spans="1:15" ht="40.5" customHeight="1">
      <c r="A16" s="9"/>
      <c r="B16" s="10"/>
      <c r="C16" s="11"/>
      <c r="D16" s="12"/>
      <c r="E16" s="57"/>
      <c r="F16" s="4"/>
      <c r="G16" s="4"/>
      <c r="H16" s="4"/>
      <c r="I16" s="12"/>
      <c r="J16" s="40" t="s">
        <v>72</v>
      </c>
      <c r="K16" s="41">
        <f>(ДООСЦ!K16+ЦВР!K16)/2</f>
        <v>85</v>
      </c>
      <c r="L16" s="44">
        <f>(ДООСЦ!L16+ЦВР!L16)/2</f>
        <v>90.5</v>
      </c>
      <c r="M16" s="12">
        <f t="shared" si="0"/>
        <v>1.0647058823529412</v>
      </c>
      <c r="N16" s="56" t="s">
        <v>21</v>
      </c>
      <c r="O16" s="42"/>
    </row>
    <row r="17" spans="1:15" ht="15.75">
      <c r="A17" s="9"/>
      <c r="B17" s="10"/>
      <c r="C17" s="11"/>
      <c r="D17" s="12"/>
      <c r="E17" s="58" t="s">
        <v>20</v>
      </c>
      <c r="F17" s="59" t="s">
        <v>21</v>
      </c>
      <c r="G17" s="59" t="s">
        <v>21</v>
      </c>
      <c r="H17" s="59" t="s">
        <v>21</v>
      </c>
      <c r="I17" s="60">
        <f>H10</f>
        <v>1.1178378378378377</v>
      </c>
      <c r="J17" s="58" t="s">
        <v>22</v>
      </c>
      <c r="K17" s="59" t="s">
        <v>21</v>
      </c>
      <c r="L17" s="59" t="s">
        <v>21</v>
      </c>
      <c r="M17" s="60" t="s">
        <v>21</v>
      </c>
      <c r="N17" s="60">
        <f>(M11+M15+M10+M16+M12+M13+M14)/7</f>
        <v>1.0414517037584266</v>
      </c>
      <c r="O17" s="23"/>
    </row>
    <row r="18" spans="1:15" ht="12.75" customHeight="1">
      <c r="A18" s="9" t="s">
        <v>139</v>
      </c>
      <c r="B18" s="36"/>
      <c r="C18" s="71"/>
      <c r="D18" s="12"/>
      <c r="E18" s="111" t="s">
        <v>51</v>
      </c>
      <c r="F18" s="112"/>
      <c r="G18" s="112"/>
      <c r="H18" s="112"/>
      <c r="I18" s="112"/>
      <c r="J18" s="112"/>
      <c r="K18" s="112"/>
      <c r="L18" s="112"/>
      <c r="M18" s="112"/>
      <c r="N18" s="113"/>
      <c r="O18" s="42"/>
    </row>
    <row r="19" spans="1:15" ht="41.25" customHeight="1">
      <c r="A19" s="9"/>
      <c r="B19" s="10"/>
      <c r="C19" s="11"/>
      <c r="D19" s="12"/>
      <c r="E19" s="50" t="s">
        <v>73</v>
      </c>
      <c r="F19" s="51">
        <f>ДООСЦ!F19+ЦВР!F19</f>
        <v>325</v>
      </c>
      <c r="G19" s="52">
        <f>ДООСЦ!G19+ЦВР!G19</f>
        <v>152</v>
      </c>
      <c r="H19" s="42">
        <f>G19/F19</f>
        <v>0.4676923076923077</v>
      </c>
      <c r="I19" s="12" t="s">
        <v>21</v>
      </c>
      <c r="J19" s="53" t="s">
        <v>74</v>
      </c>
      <c r="K19" s="41">
        <f>F19/F10*100</f>
        <v>35.13513513513514</v>
      </c>
      <c r="L19" s="44">
        <f>G19/G10*100</f>
        <v>14.70019342359768</v>
      </c>
      <c r="M19" s="46">
        <f>L19/K19</f>
        <v>0.41839012051778013</v>
      </c>
      <c r="N19" s="12" t="s">
        <v>21</v>
      </c>
      <c r="O19" s="42"/>
    </row>
    <row r="20" spans="1:15" ht="38.25">
      <c r="A20" s="9"/>
      <c r="B20" s="10"/>
      <c r="C20" s="11"/>
      <c r="D20" s="12"/>
      <c r="E20" s="50"/>
      <c r="F20" s="51"/>
      <c r="G20" s="52"/>
      <c r="H20" s="42"/>
      <c r="I20" s="12" t="s">
        <v>21</v>
      </c>
      <c r="J20" s="40" t="s">
        <v>75</v>
      </c>
      <c r="K20" s="41">
        <f>(ДООСЦ!K20+ЦВР!K20)/2</f>
        <v>90</v>
      </c>
      <c r="L20" s="44">
        <f>(ДООСЦ!L20+ЦВР!L20)/2</f>
        <v>95</v>
      </c>
      <c r="M20" s="46">
        <f>L20/K20</f>
        <v>1.0555555555555556</v>
      </c>
      <c r="N20" s="12" t="s">
        <v>21</v>
      </c>
      <c r="O20" s="42"/>
    </row>
    <row r="21" spans="1:15" ht="15.75">
      <c r="A21" s="9"/>
      <c r="B21" s="10"/>
      <c r="C21" s="11"/>
      <c r="D21" s="12"/>
      <c r="E21" s="20" t="s">
        <v>20</v>
      </c>
      <c r="F21" s="21" t="s">
        <v>21</v>
      </c>
      <c r="G21" s="21" t="s">
        <v>21</v>
      </c>
      <c r="H21" s="21" t="s">
        <v>21</v>
      </c>
      <c r="I21" s="47">
        <f>H19</f>
        <v>0.4676923076923077</v>
      </c>
      <c r="J21" s="20" t="s">
        <v>22</v>
      </c>
      <c r="K21" s="21" t="s">
        <v>21</v>
      </c>
      <c r="L21" s="21" t="s">
        <v>21</v>
      </c>
      <c r="M21" s="22" t="s">
        <v>21</v>
      </c>
      <c r="N21" s="48">
        <f>(M19+M20)/2</f>
        <v>0.7369728380366678</v>
      </c>
      <c r="O21" s="49"/>
    </row>
    <row r="22" spans="1:15" ht="14.25">
      <c r="A22" s="24"/>
      <c r="B22" s="61">
        <f>ДООСЦ!B22+ЦВР!B22</f>
        <v>9730.9</v>
      </c>
      <c r="C22" s="61">
        <f>ДООСЦ!C22+ЦВР!C22</f>
        <v>9637.099999999999</v>
      </c>
      <c r="D22" s="26">
        <f>C22/B22</f>
        <v>0.9903606038495925</v>
      </c>
      <c r="E22" s="27" t="s">
        <v>24</v>
      </c>
      <c r="F22" s="25"/>
      <c r="G22" s="25"/>
      <c r="H22" s="25"/>
      <c r="I22" s="28">
        <f>(I17+I21)/2</f>
        <v>0.7927650727650727</v>
      </c>
      <c r="J22" s="27" t="s">
        <v>25</v>
      </c>
      <c r="K22" s="25"/>
      <c r="L22" s="25"/>
      <c r="M22" s="25"/>
      <c r="N22" s="28">
        <f>(N17+N21)/2</f>
        <v>0.8892122708975472</v>
      </c>
      <c r="O22" s="26">
        <f>(D22+I22+N22)/3</f>
        <v>0.8907793158374041</v>
      </c>
    </row>
    <row r="24" spans="2:10" ht="12.75">
      <c r="B24" s="110" t="s">
        <v>55</v>
      </c>
      <c r="C24" s="93"/>
      <c r="D24" s="93"/>
      <c r="E24" s="93"/>
      <c r="G24" s="54"/>
      <c r="J24" s="54" t="s">
        <v>146</v>
      </c>
    </row>
    <row r="25" spans="4:10" ht="12.75">
      <c r="D25" s="31"/>
      <c r="E25" s="63"/>
      <c r="G25" s="54"/>
      <c r="J25" s="54"/>
    </row>
    <row r="26" spans="2:10" ht="12.75">
      <c r="B26" s="92" t="s">
        <v>150</v>
      </c>
      <c r="C26" s="93"/>
      <c r="D26" s="93"/>
      <c r="E26" s="93"/>
      <c r="G26" s="54"/>
      <c r="J26" s="54" t="s">
        <v>147</v>
      </c>
    </row>
    <row r="28" ht="12.75">
      <c r="B28" s="83" t="s">
        <v>140</v>
      </c>
    </row>
  </sheetData>
  <mergeCells count="14">
    <mergeCell ref="B1:N1"/>
    <mergeCell ref="B2:N2"/>
    <mergeCell ref="E3:J3"/>
    <mergeCell ref="A5:A7"/>
    <mergeCell ref="B5:N5"/>
    <mergeCell ref="B6:D6"/>
    <mergeCell ref="E6:I6"/>
    <mergeCell ref="J6:N6"/>
    <mergeCell ref="B24:E24"/>
    <mergeCell ref="B26:E26"/>
    <mergeCell ref="E18:N18"/>
    <mergeCell ref="B4:O4"/>
    <mergeCell ref="E9:N9"/>
    <mergeCell ref="O5:O7"/>
  </mergeCells>
  <printOptions/>
  <pageMargins left="0.23" right="0.17" top="0.46" bottom="0.28" header="0.5" footer="0.5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R24"/>
  <sheetViews>
    <sheetView workbookViewId="0" topLeftCell="A16">
      <selection activeCell="D10" sqref="D10:D11"/>
    </sheetView>
  </sheetViews>
  <sheetFormatPr defaultColWidth="9.140625" defaultRowHeight="12.75"/>
  <cols>
    <col min="1" max="1" width="4.8515625" style="1" customWidth="1"/>
    <col min="2" max="2" width="8.28125" style="3" customWidth="1"/>
    <col min="3" max="3" width="8.00390625" style="3" customWidth="1"/>
    <col min="4" max="4" width="7.7109375" style="3" customWidth="1"/>
    <col min="5" max="5" width="20.00390625" style="3" customWidth="1"/>
    <col min="6" max="6" width="6.28125" style="3" customWidth="1"/>
    <col min="7" max="7" width="6.00390625" style="3" customWidth="1"/>
    <col min="8" max="8" width="6.8515625" style="3" customWidth="1"/>
    <col min="9" max="9" width="7.28125" style="3" customWidth="1"/>
    <col min="10" max="10" width="32.28125" style="3" customWidth="1"/>
    <col min="11" max="11" width="7.140625" style="3" customWidth="1"/>
    <col min="12" max="12" width="6.8515625" style="3" customWidth="1"/>
    <col min="13" max="13" width="7.28125" style="3" customWidth="1"/>
    <col min="14" max="14" width="7.421875" style="3" customWidth="1"/>
    <col min="15" max="15" width="8.8515625" style="3" customWidth="1"/>
    <col min="16" max="16384" width="9.140625" style="3" customWidth="1"/>
  </cols>
  <sheetData>
    <row r="1" spans="2:15" ht="14.25">
      <c r="B1" s="85" t="s">
        <v>182</v>
      </c>
      <c r="C1" s="85"/>
      <c r="D1" s="85"/>
      <c r="E1" s="85"/>
      <c r="F1" s="85"/>
      <c r="G1" s="85"/>
      <c r="H1" s="85"/>
      <c r="I1" s="85"/>
      <c r="J1" s="85"/>
      <c r="K1" s="86"/>
      <c r="L1" s="86"/>
      <c r="M1" s="86"/>
      <c r="N1" s="89"/>
      <c r="O1" s="2"/>
    </row>
    <row r="2" spans="2:15" ht="30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 customHeight="1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51.75" customHeight="1">
      <c r="A6" s="95"/>
      <c r="B6" s="105" t="s">
        <v>29</v>
      </c>
      <c r="C6" s="106"/>
      <c r="D6" s="107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25.5" customHeight="1">
      <c r="A7" s="95"/>
      <c r="B7" s="100" t="s">
        <v>5</v>
      </c>
      <c r="C7" s="100" t="s">
        <v>6</v>
      </c>
      <c r="D7" s="100" t="s">
        <v>7</v>
      </c>
      <c r="E7" s="4" t="s">
        <v>8</v>
      </c>
      <c r="F7" s="104" t="s">
        <v>9</v>
      </c>
      <c r="G7" s="104" t="s">
        <v>10</v>
      </c>
      <c r="H7" s="104" t="s">
        <v>11</v>
      </c>
      <c r="I7" s="5" t="s">
        <v>12</v>
      </c>
      <c r="J7" s="4" t="s">
        <v>8</v>
      </c>
      <c r="K7" s="100" t="s">
        <v>13</v>
      </c>
      <c r="L7" s="100" t="s">
        <v>14</v>
      </c>
      <c r="M7" s="100" t="s">
        <v>15</v>
      </c>
      <c r="N7" s="4" t="s">
        <v>16</v>
      </c>
      <c r="O7" s="95"/>
    </row>
    <row r="8" spans="1:15" ht="46.5" customHeight="1" hidden="1">
      <c r="A8" s="96"/>
      <c r="B8" s="100"/>
      <c r="C8" s="100"/>
      <c r="D8" s="100"/>
      <c r="E8" s="4"/>
      <c r="F8" s="104"/>
      <c r="G8" s="104"/>
      <c r="H8" s="104"/>
      <c r="I8" s="6"/>
      <c r="J8" s="4"/>
      <c r="K8" s="100"/>
      <c r="L8" s="100"/>
      <c r="M8" s="100"/>
      <c r="N8" s="4"/>
      <c r="O8" s="96"/>
    </row>
    <row r="9" spans="1:15" ht="15" customHeight="1">
      <c r="A9" s="7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32">
        <v>7</v>
      </c>
      <c r="H9" s="5">
        <v>8</v>
      </c>
      <c r="I9" s="8">
        <v>9</v>
      </c>
      <c r="J9" s="4">
        <v>10</v>
      </c>
      <c r="K9" s="4">
        <v>11</v>
      </c>
      <c r="L9" s="33">
        <v>12</v>
      </c>
      <c r="M9" s="4">
        <v>13</v>
      </c>
      <c r="N9" s="4">
        <v>14</v>
      </c>
      <c r="O9" s="4">
        <v>15</v>
      </c>
    </row>
    <row r="10" spans="1:18" ht="19.5" customHeight="1">
      <c r="A10" s="73" t="s">
        <v>17</v>
      </c>
      <c r="B10" s="74"/>
      <c r="C10" s="11"/>
      <c r="D10" s="12"/>
      <c r="E10" s="101" t="s">
        <v>18</v>
      </c>
      <c r="F10" s="102"/>
      <c r="G10" s="102"/>
      <c r="H10" s="102"/>
      <c r="I10" s="102"/>
      <c r="J10" s="102"/>
      <c r="K10" s="102"/>
      <c r="L10" s="102"/>
      <c r="M10" s="102"/>
      <c r="N10" s="103"/>
      <c r="O10" s="13"/>
      <c r="R10" s="14"/>
    </row>
    <row r="11" spans="1:18" ht="77.25" customHeight="1">
      <c r="A11" s="73" t="s">
        <v>23</v>
      </c>
      <c r="B11" s="75"/>
      <c r="C11" s="11"/>
      <c r="D11" s="12"/>
      <c r="E11" s="35" t="s">
        <v>45</v>
      </c>
      <c r="F11" s="16">
        <v>100</v>
      </c>
      <c r="G11" s="34">
        <v>104</v>
      </c>
      <c r="H11" s="12">
        <f>G11/F11</f>
        <v>1.04</v>
      </c>
      <c r="I11" s="17" t="s">
        <v>21</v>
      </c>
      <c r="J11" s="15" t="s">
        <v>26</v>
      </c>
      <c r="K11" s="18">
        <v>90</v>
      </c>
      <c r="L11" s="64">
        <v>90</v>
      </c>
      <c r="M11" s="12">
        <f>L11/K11</f>
        <v>1</v>
      </c>
      <c r="N11" s="18" t="s">
        <v>21</v>
      </c>
      <c r="O11" s="13"/>
      <c r="R11" s="14"/>
    </row>
    <row r="12" spans="1:18" ht="40.5" customHeight="1">
      <c r="A12" s="73" t="s">
        <v>139</v>
      </c>
      <c r="B12" s="74"/>
      <c r="C12" s="11"/>
      <c r="D12" s="12"/>
      <c r="E12" s="35" t="s">
        <v>19</v>
      </c>
      <c r="F12" s="16">
        <v>16800</v>
      </c>
      <c r="G12" s="34">
        <v>9241</v>
      </c>
      <c r="H12" s="12">
        <f>G12/F12</f>
        <v>0.5500595238095238</v>
      </c>
      <c r="I12" s="17" t="s">
        <v>21</v>
      </c>
      <c r="J12" s="15" t="s">
        <v>27</v>
      </c>
      <c r="K12" s="18">
        <v>95</v>
      </c>
      <c r="L12" s="64">
        <v>95</v>
      </c>
      <c r="M12" s="12">
        <f aca="true" t="shared" si="0" ref="M12:M19">L12/K12</f>
        <v>1</v>
      </c>
      <c r="N12" s="18" t="s">
        <v>21</v>
      </c>
      <c r="O12" s="13"/>
      <c r="R12" s="14"/>
    </row>
    <row r="13" spans="1:18" ht="54" customHeight="1">
      <c r="A13" s="73" t="s">
        <v>159</v>
      </c>
      <c r="B13" s="74"/>
      <c r="C13" s="11"/>
      <c r="D13" s="12"/>
      <c r="E13" s="15"/>
      <c r="F13" s="16"/>
      <c r="G13" s="16"/>
      <c r="H13" s="12"/>
      <c r="I13" s="17"/>
      <c r="J13" s="15" t="s">
        <v>57</v>
      </c>
      <c r="K13" s="18">
        <v>2</v>
      </c>
      <c r="L13" s="64">
        <v>2.9</v>
      </c>
      <c r="M13" s="12">
        <f t="shared" si="0"/>
        <v>1.45</v>
      </c>
      <c r="N13" s="18" t="s">
        <v>21</v>
      </c>
      <c r="O13" s="13"/>
      <c r="R13" s="14"/>
    </row>
    <row r="14" spans="1:18" ht="26.25" customHeight="1">
      <c r="A14" s="9"/>
      <c r="B14" s="10"/>
      <c r="C14" s="11"/>
      <c r="D14" s="12"/>
      <c r="E14" s="15"/>
      <c r="F14" s="16"/>
      <c r="G14" s="16"/>
      <c r="H14" s="12"/>
      <c r="I14" s="17"/>
      <c r="J14" s="15" t="s">
        <v>28</v>
      </c>
      <c r="K14" s="18">
        <v>100</v>
      </c>
      <c r="L14" s="64">
        <v>100</v>
      </c>
      <c r="M14" s="12">
        <f t="shared" si="0"/>
        <v>1</v>
      </c>
      <c r="N14" s="18" t="s">
        <v>21</v>
      </c>
      <c r="O14" s="13"/>
      <c r="R14" s="14"/>
    </row>
    <row r="15" spans="1:18" ht="45" customHeight="1">
      <c r="A15" s="9"/>
      <c r="B15" s="10"/>
      <c r="C15" s="11"/>
      <c r="D15" s="12"/>
      <c r="E15" s="15"/>
      <c r="F15" s="16"/>
      <c r="G15" s="16"/>
      <c r="H15" s="12"/>
      <c r="I15" s="17"/>
      <c r="J15" s="15" t="s">
        <v>58</v>
      </c>
      <c r="K15" s="18">
        <v>98</v>
      </c>
      <c r="L15" s="64">
        <v>98</v>
      </c>
      <c r="M15" s="12">
        <f t="shared" si="0"/>
        <v>1</v>
      </c>
      <c r="N15" s="18" t="s">
        <v>21</v>
      </c>
      <c r="O15" s="13"/>
      <c r="R15" s="14"/>
    </row>
    <row r="16" spans="1:18" ht="65.25" customHeight="1">
      <c r="A16" s="9"/>
      <c r="B16" s="10"/>
      <c r="C16" s="11"/>
      <c r="D16" s="12"/>
      <c r="E16" s="15"/>
      <c r="F16" s="16"/>
      <c r="G16" s="16"/>
      <c r="H16" s="12"/>
      <c r="I16" s="17"/>
      <c r="J16" s="15" t="s">
        <v>59</v>
      </c>
      <c r="K16" s="18">
        <v>50</v>
      </c>
      <c r="L16" s="64">
        <v>50</v>
      </c>
      <c r="M16" s="12">
        <f>L16/K16</f>
        <v>1</v>
      </c>
      <c r="N16" s="18"/>
      <c r="O16" s="13"/>
      <c r="R16" s="14"/>
    </row>
    <row r="17" spans="1:18" ht="56.25" customHeight="1">
      <c r="A17" s="9"/>
      <c r="B17" s="10"/>
      <c r="C17" s="11"/>
      <c r="D17" s="12"/>
      <c r="E17" s="15"/>
      <c r="F17" s="16"/>
      <c r="G17" s="16"/>
      <c r="H17" s="12"/>
      <c r="I17" s="17"/>
      <c r="J17" s="15" t="s">
        <v>60</v>
      </c>
      <c r="K17" s="18">
        <v>100</v>
      </c>
      <c r="L17" s="64">
        <v>100</v>
      </c>
      <c r="M17" s="12">
        <f>L17/K17</f>
        <v>1</v>
      </c>
      <c r="N17" s="18"/>
      <c r="O17" s="13"/>
      <c r="R17" s="14"/>
    </row>
    <row r="18" spans="1:18" ht="78.75" customHeight="1">
      <c r="A18" s="9"/>
      <c r="B18" s="10"/>
      <c r="C18" s="11"/>
      <c r="D18" s="12"/>
      <c r="E18" s="19"/>
      <c r="F18" s="16"/>
      <c r="G18" s="16"/>
      <c r="H18" s="16"/>
      <c r="I18" s="17"/>
      <c r="J18" s="15" t="s">
        <v>61</v>
      </c>
      <c r="K18" s="18">
        <v>100</v>
      </c>
      <c r="L18" s="64">
        <v>100</v>
      </c>
      <c r="M18" s="12">
        <f t="shared" si="0"/>
        <v>1</v>
      </c>
      <c r="N18" s="18" t="s">
        <v>21</v>
      </c>
      <c r="O18" s="13"/>
      <c r="R18" s="14"/>
    </row>
    <row r="19" spans="1:18" ht="66.75" customHeight="1">
      <c r="A19" s="9"/>
      <c r="B19" s="10"/>
      <c r="C19" s="11"/>
      <c r="D19" s="12"/>
      <c r="E19" s="19"/>
      <c r="F19" s="16"/>
      <c r="G19" s="16"/>
      <c r="H19" s="16"/>
      <c r="I19" s="17"/>
      <c r="J19" s="15" t="s">
        <v>62</v>
      </c>
      <c r="K19" s="18">
        <v>80</v>
      </c>
      <c r="L19" s="64">
        <v>100</v>
      </c>
      <c r="M19" s="12">
        <f t="shared" si="0"/>
        <v>1.25</v>
      </c>
      <c r="N19" s="18" t="s">
        <v>21</v>
      </c>
      <c r="O19" s="13"/>
      <c r="R19" s="14"/>
    </row>
    <row r="20" spans="1:18" ht="19.5" customHeight="1">
      <c r="A20" s="9"/>
      <c r="B20" s="10"/>
      <c r="C20" s="11"/>
      <c r="D20" s="12"/>
      <c r="E20" s="20" t="s">
        <v>20</v>
      </c>
      <c r="F20" s="21" t="s">
        <v>21</v>
      </c>
      <c r="G20" s="21" t="s">
        <v>21</v>
      </c>
      <c r="H20" s="21" t="s">
        <v>21</v>
      </c>
      <c r="I20" s="22">
        <f>(H11+H12)/2</f>
        <v>0.7950297619047619</v>
      </c>
      <c r="J20" s="20" t="s">
        <v>22</v>
      </c>
      <c r="K20" s="21" t="s">
        <v>21</v>
      </c>
      <c r="L20" s="21" t="s">
        <v>21</v>
      </c>
      <c r="M20" s="21" t="s">
        <v>21</v>
      </c>
      <c r="N20" s="22">
        <f>(M19+M18+M12+M11+M13+M14+M15+M16+M17)/9</f>
        <v>1.0777777777777777</v>
      </c>
      <c r="O20" s="23"/>
      <c r="R20" s="14"/>
    </row>
    <row r="21" spans="1:15" ht="21.75" customHeight="1">
      <c r="A21" s="24"/>
      <c r="B21" s="61">
        <v>4201.3</v>
      </c>
      <c r="C21" s="62">
        <v>4199.3</v>
      </c>
      <c r="D21" s="70">
        <f>C21/B21</f>
        <v>0.9995239568704924</v>
      </c>
      <c r="E21" s="27" t="s">
        <v>24</v>
      </c>
      <c r="F21" s="25"/>
      <c r="G21" s="25"/>
      <c r="H21" s="25"/>
      <c r="I21" s="28">
        <f>I20</f>
        <v>0.7950297619047619</v>
      </c>
      <c r="J21" s="29" t="s">
        <v>25</v>
      </c>
      <c r="K21" s="28"/>
      <c r="L21" s="28"/>
      <c r="M21" s="28"/>
      <c r="N21" s="28">
        <f>N20</f>
        <v>1.0777777777777777</v>
      </c>
      <c r="O21" s="28">
        <f>(D21+I21+N21)/3</f>
        <v>0.9574438321843441</v>
      </c>
    </row>
    <row r="22" spans="11:14" ht="12.75">
      <c r="K22" s="30"/>
      <c r="L22" s="30"/>
      <c r="M22" s="30"/>
      <c r="N22" s="30"/>
    </row>
    <row r="23" spans="4:14" ht="12.75">
      <c r="D23" s="31"/>
      <c r="E23" s="31" t="s">
        <v>156</v>
      </c>
      <c r="I23" s="3" t="s">
        <v>30</v>
      </c>
      <c r="K23" s="30"/>
      <c r="L23" s="30"/>
      <c r="M23" s="30"/>
      <c r="N23" s="30"/>
    </row>
    <row r="24" spans="4:11" ht="12.75">
      <c r="D24" s="31"/>
      <c r="E24" s="31"/>
      <c r="K24" s="30"/>
    </row>
  </sheetData>
  <mergeCells count="19">
    <mergeCell ref="B4:O4"/>
    <mergeCell ref="E3:J3"/>
    <mergeCell ref="B1:N2"/>
    <mergeCell ref="A5:A8"/>
    <mergeCell ref="B5:N5"/>
    <mergeCell ref="O5:O8"/>
    <mergeCell ref="B6:D6"/>
    <mergeCell ref="E6:I6"/>
    <mergeCell ref="J6:N6"/>
    <mergeCell ref="B7:B8"/>
    <mergeCell ref="C7:C8"/>
    <mergeCell ref="D7:D8"/>
    <mergeCell ref="F7:F8"/>
    <mergeCell ref="M7:M8"/>
    <mergeCell ref="E10:N10"/>
    <mergeCell ref="G7:G8"/>
    <mergeCell ref="H7:H8"/>
    <mergeCell ref="K7:K8"/>
    <mergeCell ref="L7:L8"/>
  </mergeCells>
  <printOptions/>
  <pageMargins left="0.23" right="0.17" top="0.46" bottom="0.28" header="0.5" footer="0.5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O24"/>
  <sheetViews>
    <sheetView workbookViewId="0" topLeftCell="A13">
      <selection activeCell="B12" sqref="B12"/>
    </sheetView>
  </sheetViews>
  <sheetFormatPr defaultColWidth="9.140625" defaultRowHeight="12.75"/>
  <cols>
    <col min="1" max="1" width="4.140625" style="1" customWidth="1"/>
    <col min="2" max="2" width="6.421875" style="3" customWidth="1"/>
    <col min="3" max="3" width="6.7109375" style="3" customWidth="1"/>
    <col min="4" max="4" width="7.7109375" style="3" customWidth="1"/>
    <col min="5" max="5" width="22.57421875" style="3" customWidth="1"/>
    <col min="6" max="7" width="5.57421875" style="3" customWidth="1"/>
    <col min="8" max="8" width="6.140625" style="3" customWidth="1"/>
    <col min="9" max="9" width="7.8515625" style="3" customWidth="1"/>
    <col min="10" max="10" width="37.57421875" style="3" customWidth="1"/>
    <col min="11" max="11" width="6.140625" style="3" customWidth="1"/>
    <col min="12" max="12" width="6.00390625" style="3" customWidth="1"/>
    <col min="13" max="13" width="6.57421875" style="3" customWidth="1"/>
    <col min="14" max="14" width="8.57421875" style="3" customWidth="1"/>
    <col min="15" max="15" width="7.421875" style="3" customWidth="1"/>
    <col min="16" max="16384" width="9.140625" style="3" customWidth="1"/>
  </cols>
  <sheetData>
    <row r="1" spans="2:15" ht="17.25" customHeight="1"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48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2.75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61.5" customHeight="1">
      <c r="A6" s="95"/>
      <c r="B6" s="108" t="s">
        <v>36</v>
      </c>
      <c r="C6" s="109"/>
      <c r="D6" s="84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52.5" customHeight="1">
      <c r="A7" s="95"/>
      <c r="B7" s="51" t="s">
        <v>5</v>
      </c>
      <c r="C7" s="51" t="s">
        <v>6</v>
      </c>
      <c r="D7" s="51" t="s">
        <v>7</v>
      </c>
      <c r="E7" s="4" t="s">
        <v>8</v>
      </c>
      <c r="F7" s="37" t="s">
        <v>9</v>
      </c>
      <c r="G7" s="37" t="s">
        <v>10</v>
      </c>
      <c r="H7" s="37" t="s">
        <v>11</v>
      </c>
      <c r="I7" s="5" t="s">
        <v>12</v>
      </c>
      <c r="J7" s="4" t="s">
        <v>8</v>
      </c>
      <c r="K7" s="51" t="s">
        <v>13</v>
      </c>
      <c r="L7" s="51" t="s">
        <v>14</v>
      </c>
      <c r="M7" s="51" t="s">
        <v>15</v>
      </c>
      <c r="N7" s="4" t="s">
        <v>16</v>
      </c>
      <c r="O7" s="95"/>
    </row>
    <row r="8" spans="1:15" ht="12.75">
      <c r="A8" s="7">
        <v>1</v>
      </c>
      <c r="B8" s="4">
        <v>2</v>
      </c>
      <c r="C8" s="4">
        <v>3</v>
      </c>
      <c r="D8" s="4">
        <v>4</v>
      </c>
      <c r="E8" s="4">
        <v>5</v>
      </c>
      <c r="F8" s="5">
        <v>6</v>
      </c>
      <c r="G8" s="32">
        <v>7</v>
      </c>
      <c r="H8" s="5">
        <v>8</v>
      </c>
      <c r="I8" s="8">
        <v>9</v>
      </c>
      <c r="J8" s="4">
        <v>10</v>
      </c>
      <c r="K8" s="4">
        <v>11</v>
      </c>
      <c r="L8" s="33">
        <v>12</v>
      </c>
      <c r="M8" s="4">
        <v>13</v>
      </c>
      <c r="N8" s="4">
        <v>14</v>
      </c>
      <c r="O8" s="4">
        <v>15</v>
      </c>
    </row>
    <row r="9" spans="1:15" ht="12.75" customHeight="1">
      <c r="A9" s="7"/>
      <c r="B9" s="4"/>
      <c r="C9" s="4"/>
      <c r="D9" s="4"/>
      <c r="E9" s="114" t="s">
        <v>50</v>
      </c>
      <c r="F9" s="115"/>
      <c r="G9" s="115"/>
      <c r="H9" s="115"/>
      <c r="I9" s="115"/>
      <c r="J9" s="115"/>
      <c r="K9" s="115"/>
      <c r="L9" s="115"/>
      <c r="M9" s="115"/>
      <c r="N9" s="116"/>
      <c r="O9" s="4"/>
    </row>
    <row r="10" spans="1:15" ht="38.25" customHeight="1">
      <c r="A10" s="77" t="s">
        <v>17</v>
      </c>
      <c r="B10" s="74"/>
      <c r="C10" s="10"/>
      <c r="D10" s="81"/>
      <c r="E10" s="39" t="s">
        <v>65</v>
      </c>
      <c r="F10" s="4">
        <v>355</v>
      </c>
      <c r="G10" s="33">
        <v>381</v>
      </c>
      <c r="H10" s="12">
        <f>G10/F10</f>
        <v>1.0732394366197182</v>
      </c>
      <c r="I10" s="12" t="s">
        <v>21</v>
      </c>
      <c r="J10" s="40" t="s">
        <v>66</v>
      </c>
      <c r="K10" s="41">
        <v>100</v>
      </c>
      <c r="L10" s="44">
        <v>107.3</v>
      </c>
      <c r="M10" s="12">
        <f aca="true" t="shared" si="0" ref="M10:M16">L10/K10</f>
        <v>1.073</v>
      </c>
      <c r="N10" s="12" t="s">
        <v>21</v>
      </c>
      <c r="O10" s="12"/>
    </row>
    <row r="11" spans="1:15" ht="78.75" customHeight="1">
      <c r="A11" s="77" t="s">
        <v>23</v>
      </c>
      <c r="B11" s="74"/>
      <c r="C11" s="11"/>
      <c r="D11" s="81"/>
      <c r="E11" s="39"/>
      <c r="F11" s="4"/>
      <c r="G11" s="33"/>
      <c r="H11" s="12"/>
      <c r="I11" s="12"/>
      <c r="J11" s="40" t="s">
        <v>67</v>
      </c>
      <c r="K11" s="41">
        <v>56</v>
      </c>
      <c r="L11" s="44">
        <v>80</v>
      </c>
      <c r="M11" s="12">
        <f t="shared" si="0"/>
        <v>1.4285714285714286</v>
      </c>
      <c r="N11" s="12" t="s">
        <v>21</v>
      </c>
      <c r="O11" s="42"/>
    </row>
    <row r="12" spans="1:15" ht="78.75" customHeight="1">
      <c r="A12" s="77" t="s">
        <v>139</v>
      </c>
      <c r="B12" s="74"/>
      <c r="C12" s="11"/>
      <c r="D12" s="55"/>
      <c r="E12" s="39"/>
      <c r="F12" s="4"/>
      <c r="G12" s="33"/>
      <c r="H12" s="12"/>
      <c r="I12" s="12"/>
      <c r="J12" s="40" t="s">
        <v>68</v>
      </c>
      <c r="K12" s="41">
        <v>18</v>
      </c>
      <c r="L12" s="44">
        <v>8.9</v>
      </c>
      <c r="M12" s="12">
        <f t="shared" si="0"/>
        <v>0.49444444444444446</v>
      </c>
      <c r="N12" s="12" t="s">
        <v>21</v>
      </c>
      <c r="O12" s="42"/>
    </row>
    <row r="13" spans="1:15" ht="54.75" customHeight="1">
      <c r="A13" s="77"/>
      <c r="B13" s="74"/>
      <c r="C13" s="11"/>
      <c r="D13" s="55"/>
      <c r="E13" s="39"/>
      <c r="F13" s="4"/>
      <c r="G13" s="33"/>
      <c r="H13" s="12"/>
      <c r="I13" s="12"/>
      <c r="J13" s="40" t="s">
        <v>69</v>
      </c>
      <c r="K13" s="41">
        <v>90</v>
      </c>
      <c r="L13" s="44">
        <v>90</v>
      </c>
      <c r="M13" s="12">
        <f t="shared" si="0"/>
        <v>1</v>
      </c>
      <c r="N13" s="12" t="s">
        <v>21</v>
      </c>
      <c r="O13" s="42"/>
    </row>
    <row r="14" spans="1:15" ht="41.25" customHeight="1">
      <c r="A14" s="9"/>
      <c r="B14" s="10"/>
      <c r="C14" s="11"/>
      <c r="D14" s="12"/>
      <c r="E14" s="39"/>
      <c r="F14" s="4"/>
      <c r="G14" s="45"/>
      <c r="H14" s="12"/>
      <c r="I14" s="12"/>
      <c r="J14" s="40" t="s">
        <v>70</v>
      </c>
      <c r="K14" s="41">
        <v>75</v>
      </c>
      <c r="L14" s="44">
        <v>83.3</v>
      </c>
      <c r="M14" s="12">
        <f t="shared" si="0"/>
        <v>1.1106666666666667</v>
      </c>
      <c r="N14" s="12" t="s">
        <v>21</v>
      </c>
      <c r="O14" s="42"/>
    </row>
    <row r="15" spans="1:15" ht="64.5" customHeight="1">
      <c r="A15" s="9"/>
      <c r="B15" s="10"/>
      <c r="C15" s="11"/>
      <c r="D15" s="12"/>
      <c r="E15" s="39"/>
      <c r="F15" s="4"/>
      <c r="G15" s="4"/>
      <c r="H15" s="4"/>
      <c r="I15" s="12"/>
      <c r="J15" s="40" t="s">
        <v>71</v>
      </c>
      <c r="K15" s="41">
        <v>100</v>
      </c>
      <c r="L15" s="44">
        <v>100</v>
      </c>
      <c r="M15" s="12">
        <f t="shared" si="0"/>
        <v>1</v>
      </c>
      <c r="N15" s="56" t="s">
        <v>21</v>
      </c>
      <c r="O15" s="42"/>
    </row>
    <row r="16" spans="1:15" ht="40.5" customHeight="1">
      <c r="A16" s="9"/>
      <c r="B16" s="10"/>
      <c r="C16" s="11"/>
      <c r="D16" s="12"/>
      <c r="E16" s="57"/>
      <c r="F16" s="4"/>
      <c r="G16" s="4"/>
      <c r="H16" s="4"/>
      <c r="I16" s="12"/>
      <c r="J16" s="40" t="s">
        <v>72</v>
      </c>
      <c r="K16" s="41">
        <v>85</v>
      </c>
      <c r="L16" s="44">
        <v>91</v>
      </c>
      <c r="M16" s="12">
        <f t="shared" si="0"/>
        <v>1.0705882352941176</v>
      </c>
      <c r="N16" s="56" t="s">
        <v>21</v>
      </c>
      <c r="O16" s="42"/>
    </row>
    <row r="17" spans="1:15" ht="15.75">
      <c r="A17" s="9"/>
      <c r="B17" s="10"/>
      <c r="C17" s="11"/>
      <c r="D17" s="12"/>
      <c r="E17" s="58" t="s">
        <v>20</v>
      </c>
      <c r="F17" s="59" t="s">
        <v>21</v>
      </c>
      <c r="G17" s="59" t="s">
        <v>21</v>
      </c>
      <c r="H17" s="59" t="s">
        <v>21</v>
      </c>
      <c r="I17" s="60">
        <f>H10</f>
        <v>1.0732394366197182</v>
      </c>
      <c r="J17" s="58" t="s">
        <v>22</v>
      </c>
      <c r="K17" s="59" t="s">
        <v>21</v>
      </c>
      <c r="L17" s="59" t="s">
        <v>21</v>
      </c>
      <c r="M17" s="60" t="s">
        <v>21</v>
      </c>
      <c r="N17" s="60">
        <f>(M14+M15+M10+M16+M11+M12+M13)/7</f>
        <v>1.0253243964252368</v>
      </c>
      <c r="O17" s="23"/>
    </row>
    <row r="18" spans="1:15" ht="14.25" customHeight="1">
      <c r="A18" s="9" t="s">
        <v>139</v>
      </c>
      <c r="B18" s="36"/>
      <c r="C18" s="11"/>
      <c r="D18" s="55"/>
      <c r="E18" s="111" t="s">
        <v>51</v>
      </c>
      <c r="F18" s="112"/>
      <c r="G18" s="112"/>
      <c r="H18" s="112"/>
      <c r="I18" s="112"/>
      <c r="J18" s="112"/>
      <c r="K18" s="112"/>
      <c r="L18" s="112"/>
      <c r="M18" s="112"/>
      <c r="N18" s="113"/>
      <c r="O18" s="42"/>
    </row>
    <row r="19" spans="1:15" ht="51" customHeight="1">
      <c r="A19" s="9"/>
      <c r="B19" s="10"/>
      <c r="C19" s="11"/>
      <c r="D19" s="55"/>
      <c r="E19" s="50" t="s">
        <v>73</v>
      </c>
      <c r="F19" s="51">
        <v>175</v>
      </c>
      <c r="G19" s="52">
        <v>92</v>
      </c>
      <c r="H19" s="42">
        <f>G19/F19</f>
        <v>0.5257142857142857</v>
      </c>
      <c r="I19" s="12" t="s">
        <v>21</v>
      </c>
      <c r="J19" s="53" t="s">
        <v>74</v>
      </c>
      <c r="K19" s="41">
        <f>F19/F10*100</f>
        <v>49.29577464788733</v>
      </c>
      <c r="L19" s="44">
        <f>G19/G10*100</f>
        <v>24.146981627296586</v>
      </c>
      <c r="M19" s="46">
        <f>L19/K19</f>
        <v>0.48983877015373073</v>
      </c>
      <c r="N19" s="12" t="s">
        <v>21</v>
      </c>
      <c r="O19" s="42"/>
    </row>
    <row r="20" spans="1:15" ht="38.25">
      <c r="A20" s="9"/>
      <c r="B20" s="10"/>
      <c r="C20" s="11"/>
      <c r="D20" s="55"/>
      <c r="E20" s="50"/>
      <c r="F20" s="51"/>
      <c r="G20" s="52"/>
      <c r="H20" s="42"/>
      <c r="I20" s="12" t="s">
        <v>21</v>
      </c>
      <c r="J20" s="40" t="s">
        <v>75</v>
      </c>
      <c r="K20" s="41">
        <v>90</v>
      </c>
      <c r="L20" s="44">
        <v>100</v>
      </c>
      <c r="M20" s="46">
        <f>L20/K20</f>
        <v>1.1111111111111112</v>
      </c>
      <c r="N20" s="12" t="s">
        <v>21</v>
      </c>
      <c r="O20" s="42"/>
    </row>
    <row r="21" spans="1:15" ht="15.75">
      <c r="A21" s="9"/>
      <c r="B21" s="10"/>
      <c r="C21" s="11"/>
      <c r="D21" s="55"/>
      <c r="E21" s="20" t="s">
        <v>20</v>
      </c>
      <c r="F21" s="21" t="s">
        <v>21</v>
      </c>
      <c r="G21" s="21" t="s">
        <v>21</v>
      </c>
      <c r="H21" s="21" t="s">
        <v>21</v>
      </c>
      <c r="I21" s="47">
        <f>H19</f>
        <v>0.5257142857142857</v>
      </c>
      <c r="J21" s="20" t="s">
        <v>22</v>
      </c>
      <c r="K21" s="21" t="s">
        <v>21</v>
      </c>
      <c r="L21" s="21" t="s">
        <v>21</v>
      </c>
      <c r="M21" s="22" t="s">
        <v>21</v>
      </c>
      <c r="N21" s="48">
        <f>(M19+M20)/2</f>
        <v>0.800474940632421</v>
      </c>
      <c r="O21" s="49"/>
    </row>
    <row r="22" spans="1:15" ht="14.25">
      <c r="A22" s="24"/>
      <c r="B22" s="61">
        <v>5835.2</v>
      </c>
      <c r="C22" s="62">
        <v>5780.4</v>
      </c>
      <c r="D22" s="70">
        <f>C22/B22</f>
        <v>0.9906087194954757</v>
      </c>
      <c r="E22" s="27" t="s">
        <v>24</v>
      </c>
      <c r="F22" s="25"/>
      <c r="G22" s="25"/>
      <c r="H22" s="25"/>
      <c r="I22" s="28">
        <f>(I17+I21)/2</f>
        <v>0.799476861167002</v>
      </c>
      <c r="J22" s="27" t="s">
        <v>25</v>
      </c>
      <c r="K22" s="25"/>
      <c r="L22" s="25"/>
      <c r="M22" s="25"/>
      <c r="N22" s="28">
        <f>(N17+N21)/2</f>
        <v>0.9128996685288289</v>
      </c>
      <c r="O22" s="26">
        <f>(D22+I22+N22)/3</f>
        <v>0.9009950830637689</v>
      </c>
    </row>
    <row r="24" spans="5:10" ht="12.75">
      <c r="E24" s="54" t="s">
        <v>52</v>
      </c>
      <c r="J24" s="3" t="s">
        <v>53</v>
      </c>
    </row>
  </sheetData>
  <mergeCells count="12">
    <mergeCell ref="E18:N18"/>
    <mergeCell ref="B4:O4"/>
    <mergeCell ref="E9:N9"/>
    <mergeCell ref="B1:N1"/>
    <mergeCell ref="B2:N2"/>
    <mergeCell ref="E3:J3"/>
    <mergeCell ref="A5:A7"/>
    <mergeCell ref="B5:N5"/>
    <mergeCell ref="O5:O7"/>
    <mergeCell ref="B6:D6"/>
    <mergeCell ref="E6:I6"/>
    <mergeCell ref="J6:N6"/>
  </mergeCells>
  <printOptions/>
  <pageMargins left="0.23" right="0.17" top="0.46" bottom="0.28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O24"/>
  <sheetViews>
    <sheetView workbookViewId="0" topLeftCell="A15">
      <selection activeCell="C13" sqref="C13"/>
    </sheetView>
  </sheetViews>
  <sheetFormatPr defaultColWidth="9.140625" defaultRowHeight="12.75"/>
  <cols>
    <col min="1" max="1" width="4.140625" style="1" customWidth="1"/>
    <col min="2" max="3" width="6.57421875" style="3" customWidth="1"/>
    <col min="4" max="4" width="7.421875" style="3" customWidth="1"/>
    <col min="5" max="5" width="23.00390625" style="3" customWidth="1"/>
    <col min="6" max="7" width="5.57421875" style="3" customWidth="1"/>
    <col min="8" max="8" width="6.57421875" style="3" customWidth="1"/>
    <col min="9" max="9" width="8.28125" style="3" customWidth="1"/>
    <col min="10" max="10" width="37.57421875" style="3" customWidth="1"/>
    <col min="11" max="11" width="6.140625" style="3" customWidth="1"/>
    <col min="12" max="12" width="6.00390625" style="3" customWidth="1"/>
    <col min="13" max="13" width="6.140625" style="3" customWidth="1"/>
    <col min="14" max="14" width="8.7109375" style="3" customWidth="1"/>
    <col min="15" max="15" width="7.421875" style="3" customWidth="1"/>
    <col min="16" max="16384" width="9.140625" style="3" customWidth="1"/>
  </cols>
  <sheetData>
    <row r="1" spans="2:15" ht="17.25" customHeight="1"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178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2.75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62.25" customHeight="1">
      <c r="A6" s="95"/>
      <c r="B6" s="108" t="s">
        <v>36</v>
      </c>
      <c r="C6" s="109"/>
      <c r="D6" s="84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52.5" customHeight="1">
      <c r="A7" s="95"/>
      <c r="B7" s="51" t="s">
        <v>5</v>
      </c>
      <c r="C7" s="51" t="s">
        <v>6</v>
      </c>
      <c r="D7" s="51" t="s">
        <v>7</v>
      </c>
      <c r="E7" s="4" t="s">
        <v>8</v>
      </c>
      <c r="F7" s="37" t="s">
        <v>9</v>
      </c>
      <c r="G7" s="37" t="s">
        <v>10</v>
      </c>
      <c r="H7" s="37" t="s">
        <v>11</v>
      </c>
      <c r="I7" s="5" t="s">
        <v>12</v>
      </c>
      <c r="J7" s="4" t="s">
        <v>8</v>
      </c>
      <c r="K7" s="51" t="s">
        <v>13</v>
      </c>
      <c r="L7" s="51" t="s">
        <v>14</v>
      </c>
      <c r="M7" s="51" t="s">
        <v>15</v>
      </c>
      <c r="N7" s="4" t="s">
        <v>16</v>
      </c>
      <c r="O7" s="95"/>
    </row>
    <row r="8" spans="1:15" ht="12.75">
      <c r="A8" s="7">
        <v>1</v>
      </c>
      <c r="B8" s="4">
        <v>2</v>
      </c>
      <c r="C8" s="4">
        <v>3</v>
      </c>
      <c r="D8" s="4">
        <v>4</v>
      </c>
      <c r="E8" s="4">
        <v>5</v>
      </c>
      <c r="F8" s="5">
        <v>6</v>
      </c>
      <c r="G8" s="32">
        <v>7</v>
      </c>
      <c r="H8" s="5">
        <v>8</v>
      </c>
      <c r="I8" s="8">
        <v>9</v>
      </c>
      <c r="J8" s="4">
        <v>10</v>
      </c>
      <c r="K8" s="4">
        <v>11</v>
      </c>
      <c r="L8" s="33">
        <v>12</v>
      </c>
      <c r="M8" s="4">
        <v>13</v>
      </c>
      <c r="N8" s="4">
        <v>14</v>
      </c>
      <c r="O8" s="4">
        <v>15</v>
      </c>
    </row>
    <row r="9" spans="1:15" ht="12.75" customHeight="1">
      <c r="A9" s="7"/>
      <c r="B9" s="4"/>
      <c r="C9" s="4"/>
      <c r="D9" s="4"/>
      <c r="E9" s="114" t="s">
        <v>50</v>
      </c>
      <c r="F9" s="115"/>
      <c r="G9" s="115"/>
      <c r="H9" s="115"/>
      <c r="I9" s="115"/>
      <c r="J9" s="115"/>
      <c r="K9" s="115"/>
      <c r="L9" s="115"/>
      <c r="M9" s="115"/>
      <c r="N9" s="116"/>
      <c r="O9" s="4"/>
    </row>
    <row r="10" spans="1:15" ht="31.5" customHeight="1">
      <c r="A10" s="77" t="s">
        <v>17</v>
      </c>
      <c r="B10" s="74"/>
      <c r="C10" s="10"/>
      <c r="D10" s="81"/>
      <c r="E10" s="39" t="s">
        <v>65</v>
      </c>
      <c r="F10" s="4">
        <v>570</v>
      </c>
      <c r="G10" s="33">
        <v>653</v>
      </c>
      <c r="H10" s="12">
        <f>G10/F10</f>
        <v>1.1456140350877193</v>
      </c>
      <c r="I10" s="12" t="s">
        <v>21</v>
      </c>
      <c r="J10" s="40" t="s">
        <v>66</v>
      </c>
      <c r="K10" s="41">
        <v>100</v>
      </c>
      <c r="L10" s="44">
        <v>114.6</v>
      </c>
      <c r="M10" s="12">
        <f aca="true" t="shared" si="0" ref="M10:M16">L10/K10</f>
        <v>1.146</v>
      </c>
      <c r="N10" s="12" t="s">
        <v>21</v>
      </c>
      <c r="O10" s="12"/>
    </row>
    <row r="11" spans="1:15" ht="78" customHeight="1">
      <c r="A11" s="73" t="s">
        <v>23</v>
      </c>
      <c r="B11" s="74"/>
      <c r="C11" s="11"/>
      <c r="D11" s="81"/>
      <c r="E11" s="39"/>
      <c r="F11" s="4"/>
      <c r="G11" s="45"/>
      <c r="H11" s="12"/>
      <c r="I11" s="12"/>
      <c r="J11" s="40" t="s">
        <v>67</v>
      </c>
      <c r="K11" s="41">
        <v>35</v>
      </c>
      <c r="L11" s="44">
        <v>51.4</v>
      </c>
      <c r="M11" s="12">
        <f t="shared" si="0"/>
        <v>1.4685714285714286</v>
      </c>
      <c r="N11" s="12" t="s">
        <v>21</v>
      </c>
      <c r="O11" s="42"/>
    </row>
    <row r="12" spans="1:15" ht="78" customHeight="1">
      <c r="A12" s="73" t="s">
        <v>139</v>
      </c>
      <c r="B12" s="75"/>
      <c r="C12" s="11"/>
      <c r="D12" s="12"/>
      <c r="E12" s="39"/>
      <c r="F12" s="4"/>
      <c r="G12" s="45"/>
      <c r="H12" s="12"/>
      <c r="I12" s="12"/>
      <c r="J12" s="40" t="s">
        <v>68</v>
      </c>
      <c r="K12" s="41">
        <v>20</v>
      </c>
      <c r="L12" s="44">
        <v>17.7</v>
      </c>
      <c r="M12" s="12">
        <f t="shared" si="0"/>
        <v>0.885</v>
      </c>
      <c r="N12" s="56" t="s">
        <v>21</v>
      </c>
      <c r="O12" s="42"/>
    </row>
    <row r="13" spans="1:15" ht="51" customHeight="1">
      <c r="A13" s="73" t="s">
        <v>159</v>
      </c>
      <c r="B13" s="75"/>
      <c r="C13" s="11"/>
      <c r="D13" s="12"/>
      <c r="E13" s="39"/>
      <c r="F13" s="4"/>
      <c r="G13" s="45"/>
      <c r="H13" s="12"/>
      <c r="I13" s="12"/>
      <c r="J13" s="40" t="s">
        <v>69</v>
      </c>
      <c r="K13" s="41">
        <v>90</v>
      </c>
      <c r="L13" s="44">
        <v>90</v>
      </c>
      <c r="M13" s="12">
        <f t="shared" si="0"/>
        <v>1</v>
      </c>
      <c r="N13" s="56" t="s">
        <v>21</v>
      </c>
      <c r="O13" s="42"/>
    </row>
    <row r="14" spans="1:15" ht="42" customHeight="1">
      <c r="A14" s="9"/>
      <c r="B14" s="10"/>
      <c r="C14" s="11"/>
      <c r="D14" s="12"/>
      <c r="E14" s="39"/>
      <c r="F14" s="4"/>
      <c r="G14" s="45"/>
      <c r="H14" s="12"/>
      <c r="I14" s="12"/>
      <c r="J14" s="40" t="s">
        <v>70</v>
      </c>
      <c r="K14" s="41">
        <v>75</v>
      </c>
      <c r="L14" s="44">
        <v>62.5</v>
      </c>
      <c r="M14" s="12">
        <f t="shared" si="0"/>
        <v>0.8333333333333334</v>
      </c>
      <c r="N14" s="56" t="s">
        <v>21</v>
      </c>
      <c r="O14" s="42"/>
    </row>
    <row r="15" spans="1:15" ht="64.5" customHeight="1">
      <c r="A15" s="9"/>
      <c r="B15" s="10"/>
      <c r="C15" s="11"/>
      <c r="D15" s="12"/>
      <c r="E15" s="39"/>
      <c r="F15" s="4"/>
      <c r="G15" s="4"/>
      <c r="H15" s="4"/>
      <c r="I15" s="12"/>
      <c r="J15" s="40" t="s">
        <v>71</v>
      </c>
      <c r="K15" s="41">
        <v>100</v>
      </c>
      <c r="L15" s="44">
        <v>100</v>
      </c>
      <c r="M15" s="12">
        <f t="shared" si="0"/>
        <v>1</v>
      </c>
      <c r="N15" s="56" t="s">
        <v>21</v>
      </c>
      <c r="O15" s="42"/>
    </row>
    <row r="16" spans="1:15" ht="37.5" customHeight="1">
      <c r="A16" s="9"/>
      <c r="B16" s="10"/>
      <c r="C16" s="11"/>
      <c r="D16" s="12"/>
      <c r="E16" s="57"/>
      <c r="F16" s="4"/>
      <c r="G16" s="4"/>
      <c r="H16" s="4"/>
      <c r="I16" s="12"/>
      <c r="J16" s="40" t="s">
        <v>72</v>
      </c>
      <c r="K16" s="41">
        <v>85</v>
      </c>
      <c r="L16" s="44">
        <v>90</v>
      </c>
      <c r="M16" s="12">
        <f t="shared" si="0"/>
        <v>1.0588235294117647</v>
      </c>
      <c r="N16" s="56" t="s">
        <v>21</v>
      </c>
      <c r="O16" s="42"/>
    </row>
    <row r="17" spans="1:15" ht="15.75">
      <c r="A17" s="9"/>
      <c r="B17" s="10"/>
      <c r="C17" s="11"/>
      <c r="D17" s="12"/>
      <c r="E17" s="58" t="s">
        <v>20</v>
      </c>
      <c r="F17" s="59" t="s">
        <v>21</v>
      </c>
      <c r="G17" s="59" t="s">
        <v>21</v>
      </c>
      <c r="H17" s="59" t="s">
        <v>21</v>
      </c>
      <c r="I17" s="60">
        <f>H10</f>
        <v>1.1456140350877193</v>
      </c>
      <c r="J17" s="58" t="s">
        <v>22</v>
      </c>
      <c r="K17" s="59" t="s">
        <v>21</v>
      </c>
      <c r="L17" s="59" t="s">
        <v>21</v>
      </c>
      <c r="M17" s="60" t="s">
        <v>21</v>
      </c>
      <c r="N17" s="60">
        <f>(M11+M15+M10+M16+M12+M13+M14)/7</f>
        <v>1.0559611844737895</v>
      </c>
      <c r="O17" s="23"/>
    </row>
    <row r="18" spans="1:15" ht="12.75" customHeight="1">
      <c r="A18" s="9" t="s">
        <v>139</v>
      </c>
      <c r="B18" s="10"/>
      <c r="C18" s="11"/>
      <c r="D18" s="12"/>
      <c r="E18" s="111" t="s">
        <v>51</v>
      </c>
      <c r="F18" s="112"/>
      <c r="G18" s="112"/>
      <c r="H18" s="112"/>
      <c r="I18" s="112"/>
      <c r="J18" s="112"/>
      <c r="K18" s="112"/>
      <c r="L18" s="112"/>
      <c r="M18" s="112"/>
      <c r="N18" s="113"/>
      <c r="O18" s="42"/>
    </row>
    <row r="19" spans="1:15" ht="41.25" customHeight="1">
      <c r="A19" s="9"/>
      <c r="B19" s="10"/>
      <c r="C19" s="11"/>
      <c r="D19" s="55"/>
      <c r="E19" s="50" t="s">
        <v>73</v>
      </c>
      <c r="F19" s="51">
        <v>150</v>
      </c>
      <c r="G19" s="52">
        <v>60</v>
      </c>
      <c r="H19" s="42">
        <f>G19/F19</f>
        <v>0.4</v>
      </c>
      <c r="I19" s="12" t="s">
        <v>21</v>
      </c>
      <c r="J19" s="53" t="s">
        <v>74</v>
      </c>
      <c r="K19" s="41">
        <f>F19/F10*100</f>
        <v>26.31578947368421</v>
      </c>
      <c r="L19" s="44">
        <f>G19/G10*100</f>
        <v>9.188361408882082</v>
      </c>
      <c r="M19" s="46">
        <f>L19/K19</f>
        <v>0.34915773353751917</v>
      </c>
      <c r="N19" s="12" t="s">
        <v>21</v>
      </c>
      <c r="O19" s="42"/>
    </row>
    <row r="20" spans="1:15" ht="38.25">
      <c r="A20" s="9"/>
      <c r="B20" s="10"/>
      <c r="C20" s="11"/>
      <c r="D20" s="55"/>
      <c r="E20" s="50"/>
      <c r="F20" s="51"/>
      <c r="G20" s="52"/>
      <c r="H20" s="42"/>
      <c r="I20" s="12" t="s">
        <v>21</v>
      </c>
      <c r="J20" s="40" t="s">
        <v>75</v>
      </c>
      <c r="K20" s="41">
        <v>90</v>
      </c>
      <c r="L20" s="44">
        <v>90</v>
      </c>
      <c r="M20" s="46">
        <f>L20/K20</f>
        <v>1</v>
      </c>
      <c r="N20" s="12" t="s">
        <v>21</v>
      </c>
      <c r="O20" s="42"/>
    </row>
    <row r="21" spans="1:15" ht="15.75">
      <c r="A21" s="9"/>
      <c r="B21" s="10"/>
      <c r="C21" s="11"/>
      <c r="D21" s="55"/>
      <c r="E21" s="20" t="s">
        <v>20</v>
      </c>
      <c r="F21" s="21" t="s">
        <v>21</v>
      </c>
      <c r="G21" s="21" t="s">
        <v>21</v>
      </c>
      <c r="H21" s="21" t="s">
        <v>21</v>
      </c>
      <c r="I21" s="47">
        <f>H19</f>
        <v>0.4</v>
      </c>
      <c r="J21" s="20" t="s">
        <v>22</v>
      </c>
      <c r="K21" s="21" t="s">
        <v>21</v>
      </c>
      <c r="L21" s="21" t="s">
        <v>21</v>
      </c>
      <c r="M21" s="22" t="s">
        <v>21</v>
      </c>
      <c r="N21" s="48">
        <f>(M19+M20)/2</f>
        <v>0.6745788667687596</v>
      </c>
      <c r="O21" s="49"/>
    </row>
    <row r="22" spans="1:15" ht="14.25">
      <c r="A22" s="24"/>
      <c r="B22" s="61">
        <v>3895.7</v>
      </c>
      <c r="C22" s="61">
        <v>3856.7</v>
      </c>
      <c r="D22" s="26">
        <f>C22/B22</f>
        <v>0.9899889621890803</v>
      </c>
      <c r="E22" s="27" t="s">
        <v>24</v>
      </c>
      <c r="F22" s="25"/>
      <c r="G22" s="25"/>
      <c r="H22" s="25"/>
      <c r="I22" s="28">
        <f>(I17+I21)/2</f>
        <v>0.7728070175438597</v>
      </c>
      <c r="J22" s="27" t="s">
        <v>25</v>
      </c>
      <c r="K22" s="25"/>
      <c r="L22" s="25"/>
      <c r="M22" s="25"/>
      <c r="N22" s="28">
        <f>(N17+N21)/2</f>
        <v>0.8652700256212745</v>
      </c>
      <c r="O22" s="26">
        <f>(D22+I22+N22)/3</f>
        <v>0.8760220017847381</v>
      </c>
    </row>
    <row r="24" spans="5:10" ht="12.75">
      <c r="E24" s="54" t="s">
        <v>54</v>
      </c>
      <c r="J24" s="3" t="s">
        <v>151</v>
      </c>
    </row>
  </sheetData>
  <mergeCells count="12">
    <mergeCell ref="A5:A7"/>
    <mergeCell ref="B5:N5"/>
    <mergeCell ref="O5:O7"/>
    <mergeCell ref="B6:D6"/>
    <mergeCell ref="E6:I6"/>
    <mergeCell ref="J6:N6"/>
    <mergeCell ref="E18:N18"/>
    <mergeCell ref="B4:O4"/>
    <mergeCell ref="E9:N9"/>
    <mergeCell ref="B1:N1"/>
    <mergeCell ref="B2:N2"/>
    <mergeCell ref="E3:J3"/>
  </mergeCells>
  <printOptions/>
  <pageMargins left="0.23" right="0.17" top="0.46" bottom="0.28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8"/>
  </sheetPr>
  <dimension ref="A1:O30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4.140625" style="1" customWidth="1"/>
    <col min="2" max="3" width="6.57421875" style="3" customWidth="1"/>
    <col min="4" max="4" width="7.421875" style="3" customWidth="1"/>
    <col min="5" max="5" width="25.00390625" style="3" customWidth="1"/>
    <col min="6" max="7" width="5.57421875" style="3" customWidth="1"/>
    <col min="8" max="8" width="6.57421875" style="3" customWidth="1"/>
    <col min="9" max="9" width="7.28125" style="3" customWidth="1"/>
    <col min="10" max="10" width="37.57421875" style="3" customWidth="1"/>
    <col min="11" max="11" width="6.140625" style="3" customWidth="1"/>
    <col min="12" max="12" width="6.00390625" style="3" customWidth="1"/>
    <col min="13" max="14" width="7.57421875" style="3" customWidth="1"/>
    <col min="15" max="15" width="8.00390625" style="3" customWidth="1"/>
    <col min="16" max="16384" width="9.140625" style="3" customWidth="1"/>
  </cols>
  <sheetData>
    <row r="1" spans="2:15" ht="16.5" customHeight="1"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179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2.75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63.75" customHeight="1">
      <c r="A6" s="95"/>
      <c r="B6" s="108" t="s">
        <v>49</v>
      </c>
      <c r="C6" s="109"/>
      <c r="D6" s="84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52.5" customHeight="1">
      <c r="A7" s="95"/>
      <c r="B7" s="51" t="s">
        <v>5</v>
      </c>
      <c r="C7" s="51" t="s">
        <v>6</v>
      </c>
      <c r="D7" s="51" t="s">
        <v>7</v>
      </c>
      <c r="E7" s="4" t="s">
        <v>8</v>
      </c>
      <c r="F7" s="37" t="s">
        <v>9</v>
      </c>
      <c r="G7" s="37" t="s">
        <v>10</v>
      </c>
      <c r="H7" s="37" t="s">
        <v>11</v>
      </c>
      <c r="I7" s="5" t="s">
        <v>12</v>
      </c>
      <c r="J7" s="4" t="s">
        <v>8</v>
      </c>
      <c r="K7" s="51" t="s">
        <v>13</v>
      </c>
      <c r="L7" s="51" t="s">
        <v>14</v>
      </c>
      <c r="M7" s="51" t="s">
        <v>15</v>
      </c>
      <c r="N7" s="4" t="s">
        <v>16</v>
      </c>
      <c r="O7" s="95"/>
    </row>
    <row r="8" spans="1:15" ht="12.75">
      <c r="A8" s="7">
        <v>1</v>
      </c>
      <c r="B8" s="4">
        <v>2</v>
      </c>
      <c r="C8" s="4">
        <v>3</v>
      </c>
      <c r="D8" s="4">
        <v>4</v>
      </c>
      <c r="E8" s="4">
        <v>5</v>
      </c>
      <c r="F8" s="5">
        <v>6</v>
      </c>
      <c r="G8" s="32">
        <v>7</v>
      </c>
      <c r="H8" s="5">
        <v>8</v>
      </c>
      <c r="I8" s="8">
        <v>9</v>
      </c>
      <c r="J8" s="4">
        <v>10</v>
      </c>
      <c r="K8" s="4">
        <v>11</v>
      </c>
      <c r="L8" s="33">
        <v>12</v>
      </c>
      <c r="M8" s="4">
        <v>13</v>
      </c>
      <c r="N8" s="4">
        <v>14</v>
      </c>
      <c r="O8" s="4">
        <v>15</v>
      </c>
    </row>
    <row r="9" spans="1:15" ht="12.75" customHeight="1">
      <c r="A9" s="7"/>
      <c r="B9" s="4"/>
      <c r="C9" s="4"/>
      <c r="D9" s="4"/>
      <c r="E9" s="114" t="s">
        <v>122</v>
      </c>
      <c r="F9" s="115"/>
      <c r="G9" s="115"/>
      <c r="H9" s="115"/>
      <c r="I9" s="115"/>
      <c r="J9" s="115"/>
      <c r="K9" s="115"/>
      <c r="L9" s="115"/>
      <c r="M9" s="115"/>
      <c r="N9" s="116"/>
      <c r="O9" s="4"/>
    </row>
    <row r="10" spans="1:15" ht="40.5" customHeight="1">
      <c r="A10" s="38"/>
      <c r="B10" s="36"/>
      <c r="C10" s="10"/>
      <c r="D10" s="55"/>
      <c r="E10" s="39" t="s">
        <v>129</v>
      </c>
      <c r="F10" s="4">
        <v>21</v>
      </c>
      <c r="G10" s="33">
        <v>21</v>
      </c>
      <c r="H10" s="12">
        <f>G10/F10</f>
        <v>1</v>
      </c>
      <c r="I10" s="12" t="s">
        <v>21</v>
      </c>
      <c r="J10" s="39" t="s">
        <v>123</v>
      </c>
      <c r="K10" s="41">
        <v>0</v>
      </c>
      <c r="L10" s="44">
        <v>1</v>
      </c>
      <c r="M10" s="12">
        <v>0</v>
      </c>
      <c r="N10" s="12" t="s">
        <v>21</v>
      </c>
      <c r="O10" s="12"/>
    </row>
    <row r="11" spans="1:15" ht="42" customHeight="1">
      <c r="A11" s="9"/>
      <c r="B11" s="10"/>
      <c r="C11" s="11"/>
      <c r="D11" s="12"/>
      <c r="E11" s="39"/>
      <c r="F11" s="4"/>
      <c r="G11" s="45"/>
      <c r="H11" s="12"/>
      <c r="I11" s="12"/>
      <c r="J11" s="40" t="s">
        <v>124</v>
      </c>
      <c r="K11" s="41">
        <v>0</v>
      </c>
      <c r="L11" s="44">
        <v>1</v>
      </c>
      <c r="M11" s="12">
        <v>0</v>
      </c>
      <c r="N11" s="12" t="s">
        <v>21</v>
      </c>
      <c r="O11" s="42"/>
    </row>
    <row r="12" spans="1:15" ht="40.5" customHeight="1">
      <c r="A12" s="9"/>
      <c r="B12" s="10"/>
      <c r="C12" s="11"/>
      <c r="D12" s="12"/>
      <c r="E12" s="39"/>
      <c r="F12" s="4"/>
      <c r="G12" s="45"/>
      <c r="H12" s="12"/>
      <c r="I12" s="12"/>
      <c r="J12" s="40" t="s">
        <v>125</v>
      </c>
      <c r="K12" s="41">
        <v>0</v>
      </c>
      <c r="L12" s="44">
        <v>0</v>
      </c>
      <c r="M12" s="12">
        <v>0</v>
      </c>
      <c r="N12" s="56" t="s">
        <v>21</v>
      </c>
      <c r="O12" s="42"/>
    </row>
    <row r="13" spans="1:15" ht="27" customHeight="1">
      <c r="A13" s="9"/>
      <c r="B13" s="10"/>
      <c r="C13" s="11"/>
      <c r="D13" s="12"/>
      <c r="E13" s="39"/>
      <c r="F13" s="4"/>
      <c r="G13" s="45"/>
      <c r="H13" s="12"/>
      <c r="I13" s="12"/>
      <c r="J13" s="40" t="s">
        <v>126</v>
      </c>
      <c r="K13" s="41">
        <v>35</v>
      </c>
      <c r="L13" s="44">
        <v>35</v>
      </c>
      <c r="M13" s="12">
        <f>L13/K13</f>
        <v>1</v>
      </c>
      <c r="N13" s="56" t="s">
        <v>21</v>
      </c>
      <c r="O13" s="42"/>
    </row>
    <row r="14" spans="1:15" ht="27.75" customHeight="1">
      <c r="A14" s="9"/>
      <c r="B14" s="10"/>
      <c r="C14" s="11"/>
      <c r="D14" s="12"/>
      <c r="E14" s="39"/>
      <c r="F14" s="4"/>
      <c r="G14" s="45"/>
      <c r="H14" s="12"/>
      <c r="I14" s="12"/>
      <c r="J14" s="40" t="s">
        <v>127</v>
      </c>
      <c r="K14" s="41">
        <v>0</v>
      </c>
      <c r="L14" s="44">
        <v>0</v>
      </c>
      <c r="M14" s="12">
        <v>0</v>
      </c>
      <c r="N14" s="56" t="s">
        <v>21</v>
      </c>
      <c r="O14" s="42"/>
    </row>
    <row r="15" spans="1:15" ht="15.75">
      <c r="A15" s="9"/>
      <c r="B15" s="10"/>
      <c r="C15" s="11"/>
      <c r="D15" s="12"/>
      <c r="E15" s="58" t="s">
        <v>20</v>
      </c>
      <c r="F15" s="59" t="s">
        <v>21</v>
      </c>
      <c r="G15" s="59" t="s">
        <v>21</v>
      </c>
      <c r="H15" s="59" t="s">
        <v>21</v>
      </c>
      <c r="I15" s="60">
        <f>H10</f>
        <v>1</v>
      </c>
      <c r="J15" s="58" t="s">
        <v>22</v>
      </c>
      <c r="K15" s="59" t="s">
        <v>21</v>
      </c>
      <c r="L15" s="59" t="s">
        <v>21</v>
      </c>
      <c r="M15" s="60" t="s">
        <v>21</v>
      </c>
      <c r="N15" s="60">
        <f>(M11+M10+M12+M13+M14)/5</f>
        <v>0.2</v>
      </c>
      <c r="O15" s="23"/>
    </row>
    <row r="16" spans="1:15" ht="12.75" customHeight="1">
      <c r="A16" s="9"/>
      <c r="B16" s="10"/>
      <c r="C16" s="11"/>
      <c r="D16" s="55"/>
      <c r="E16" s="111" t="s">
        <v>128</v>
      </c>
      <c r="F16" s="112"/>
      <c r="G16" s="112"/>
      <c r="H16" s="112"/>
      <c r="I16" s="112"/>
      <c r="J16" s="112"/>
      <c r="K16" s="112"/>
      <c r="L16" s="112"/>
      <c r="M16" s="112"/>
      <c r="N16" s="113"/>
      <c r="O16" s="42"/>
    </row>
    <row r="17" spans="1:15" ht="78" customHeight="1">
      <c r="A17" s="9"/>
      <c r="B17" s="10"/>
      <c r="C17" s="11"/>
      <c r="D17" s="55"/>
      <c r="E17" s="39" t="s">
        <v>129</v>
      </c>
      <c r="F17" s="51">
        <v>18</v>
      </c>
      <c r="G17" s="52">
        <v>18</v>
      </c>
      <c r="H17" s="42">
        <f>G17/F17</f>
        <v>1</v>
      </c>
      <c r="I17" s="12" t="s">
        <v>21</v>
      </c>
      <c r="J17" s="53" t="s">
        <v>130</v>
      </c>
      <c r="K17" s="41">
        <v>100</v>
      </c>
      <c r="L17" s="44">
        <v>50</v>
      </c>
      <c r="M17" s="46">
        <f>L17/K17</f>
        <v>0.5</v>
      </c>
      <c r="N17" s="12" t="s">
        <v>21</v>
      </c>
      <c r="O17" s="42"/>
    </row>
    <row r="18" spans="1:15" ht="52.5" customHeight="1">
      <c r="A18" s="9"/>
      <c r="B18" s="10"/>
      <c r="C18" s="11"/>
      <c r="D18" s="55"/>
      <c r="E18" s="50"/>
      <c r="F18" s="51"/>
      <c r="G18" s="52"/>
      <c r="H18" s="42"/>
      <c r="I18" s="12"/>
      <c r="J18" s="53" t="s">
        <v>131</v>
      </c>
      <c r="K18" s="41">
        <v>8</v>
      </c>
      <c r="L18" s="44">
        <v>6</v>
      </c>
      <c r="M18" s="46">
        <f>L18/K18</f>
        <v>0.75</v>
      </c>
      <c r="N18" s="12" t="s">
        <v>21</v>
      </c>
      <c r="O18" s="42"/>
    </row>
    <row r="19" spans="1:15" ht="53.25" customHeight="1">
      <c r="A19" s="9"/>
      <c r="B19" s="10"/>
      <c r="C19" s="11"/>
      <c r="D19" s="55"/>
      <c r="E19" s="50"/>
      <c r="F19" s="51"/>
      <c r="G19" s="52"/>
      <c r="H19" s="42"/>
      <c r="I19" s="68"/>
      <c r="J19" s="53" t="s">
        <v>132</v>
      </c>
      <c r="K19" s="41">
        <v>70</v>
      </c>
      <c r="L19" s="44">
        <v>50</v>
      </c>
      <c r="M19" s="46">
        <f>L19/K19</f>
        <v>0.7142857142857143</v>
      </c>
      <c r="N19" s="12" t="s">
        <v>21</v>
      </c>
      <c r="O19" s="42"/>
    </row>
    <row r="20" spans="1:15" ht="53.25" customHeight="1">
      <c r="A20" s="9"/>
      <c r="B20" s="10"/>
      <c r="C20" s="11"/>
      <c r="D20" s="55"/>
      <c r="E20" s="50"/>
      <c r="F20" s="51"/>
      <c r="G20" s="52"/>
      <c r="H20" s="42"/>
      <c r="I20" s="12"/>
      <c r="J20" s="53" t="s">
        <v>133</v>
      </c>
      <c r="K20" s="41">
        <v>30</v>
      </c>
      <c r="L20" s="44">
        <v>20</v>
      </c>
      <c r="M20" s="46">
        <f>L20/K20</f>
        <v>0.6666666666666666</v>
      </c>
      <c r="N20" s="12" t="s">
        <v>21</v>
      </c>
      <c r="O20" s="42"/>
    </row>
    <row r="21" spans="1:15" ht="78" customHeight="1">
      <c r="A21" s="9"/>
      <c r="B21" s="10"/>
      <c r="C21" s="11"/>
      <c r="D21" s="55"/>
      <c r="E21" s="50"/>
      <c r="F21" s="51"/>
      <c r="G21" s="52"/>
      <c r="H21" s="42"/>
      <c r="I21" s="12"/>
      <c r="J21" s="53" t="s">
        <v>134</v>
      </c>
      <c r="K21" s="41">
        <v>1200</v>
      </c>
      <c r="L21" s="44">
        <v>600</v>
      </c>
      <c r="M21" s="46">
        <f>L21/K21</f>
        <v>0.5</v>
      </c>
      <c r="N21" s="12" t="s">
        <v>21</v>
      </c>
      <c r="O21" s="42"/>
    </row>
    <row r="22" spans="1:15" ht="15.75">
      <c r="A22" s="9"/>
      <c r="B22" s="10"/>
      <c r="C22" s="11"/>
      <c r="D22" s="55"/>
      <c r="E22" s="20" t="s">
        <v>20</v>
      </c>
      <c r="F22" s="21" t="s">
        <v>21</v>
      </c>
      <c r="G22" s="21" t="s">
        <v>21</v>
      </c>
      <c r="H22" s="21" t="s">
        <v>21</v>
      </c>
      <c r="I22" s="47">
        <f>H17</f>
        <v>1</v>
      </c>
      <c r="J22" s="20" t="s">
        <v>22</v>
      </c>
      <c r="K22" s="21" t="s">
        <v>21</v>
      </c>
      <c r="L22" s="21" t="s">
        <v>21</v>
      </c>
      <c r="M22" s="22" t="s">
        <v>21</v>
      </c>
      <c r="N22" s="48">
        <f>(M17+M18+M19+M20+M21)/5</f>
        <v>0.6261904761904762</v>
      </c>
      <c r="O22" s="49"/>
    </row>
    <row r="23" spans="1:15" ht="18" customHeight="1">
      <c r="A23" s="24"/>
      <c r="B23" s="61">
        <v>4025</v>
      </c>
      <c r="C23" s="61">
        <v>3874.3</v>
      </c>
      <c r="D23" s="26">
        <f>C23/B23</f>
        <v>0.9625590062111802</v>
      </c>
      <c r="E23" s="27" t="s">
        <v>24</v>
      </c>
      <c r="F23" s="25"/>
      <c r="G23" s="25"/>
      <c r="H23" s="25"/>
      <c r="I23" s="28">
        <f>(I15+I22)/2</f>
        <v>1</v>
      </c>
      <c r="J23" s="27" t="s">
        <v>25</v>
      </c>
      <c r="K23" s="25"/>
      <c r="L23" s="25"/>
      <c r="M23" s="25"/>
      <c r="N23" s="28">
        <f>(N15+N22)/2</f>
        <v>0.41309523809523807</v>
      </c>
      <c r="O23" s="26">
        <f>(D23+I23+N23)/3</f>
        <v>0.7918847481021394</v>
      </c>
    </row>
    <row r="25" spans="3:10" ht="12.75">
      <c r="C25" s="1"/>
      <c r="D25" s="110" t="s">
        <v>55</v>
      </c>
      <c r="E25" s="93"/>
      <c r="F25" s="93"/>
      <c r="G25" s="93"/>
      <c r="I25" s="54"/>
      <c r="J25" s="54" t="s">
        <v>145</v>
      </c>
    </row>
    <row r="26" spans="3:9" ht="12.75">
      <c r="C26" s="1"/>
      <c r="F26" s="31"/>
      <c r="G26" s="63"/>
      <c r="I26" s="54"/>
    </row>
    <row r="27" spans="3:10" ht="12.75">
      <c r="C27" s="1"/>
      <c r="D27" s="92" t="s">
        <v>150</v>
      </c>
      <c r="E27" s="93"/>
      <c r="F27" s="93"/>
      <c r="G27" s="93"/>
      <c r="I27" s="54"/>
      <c r="J27" s="54" t="s">
        <v>144</v>
      </c>
    </row>
    <row r="28" ht="12.75">
      <c r="C28" s="1"/>
    </row>
    <row r="29" spans="3:4" ht="12.75">
      <c r="C29" s="1"/>
      <c r="D29" s="83" t="s">
        <v>140</v>
      </c>
    </row>
    <row r="30" ht="12.75">
      <c r="C30" s="1"/>
    </row>
  </sheetData>
  <mergeCells count="14">
    <mergeCell ref="B4:O4"/>
    <mergeCell ref="B1:N1"/>
    <mergeCell ref="B2:N2"/>
    <mergeCell ref="E3:J3"/>
    <mergeCell ref="O5:O7"/>
    <mergeCell ref="B6:D6"/>
    <mergeCell ref="E6:I6"/>
    <mergeCell ref="J6:N6"/>
    <mergeCell ref="D25:G25"/>
    <mergeCell ref="D27:G27"/>
    <mergeCell ref="A5:A7"/>
    <mergeCell ref="B5:N5"/>
    <mergeCell ref="E16:N16"/>
    <mergeCell ref="E9:N9"/>
  </mergeCells>
  <printOptions/>
  <pageMargins left="0.23" right="0.17" top="0.46" bottom="0.28" header="0.5" footer="0.5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8"/>
  </sheetPr>
  <dimension ref="A1:O21"/>
  <sheetViews>
    <sheetView workbookViewId="0" topLeftCell="A1">
      <selection activeCell="C15" sqref="C15"/>
    </sheetView>
  </sheetViews>
  <sheetFormatPr defaultColWidth="9.140625" defaultRowHeight="12.75"/>
  <cols>
    <col min="1" max="1" width="4.140625" style="1" customWidth="1"/>
    <col min="2" max="3" width="6.57421875" style="3" customWidth="1"/>
    <col min="4" max="4" width="7.7109375" style="3" customWidth="1"/>
    <col min="5" max="5" width="25.00390625" style="3" customWidth="1"/>
    <col min="6" max="7" width="5.57421875" style="3" customWidth="1"/>
    <col min="8" max="8" width="6.57421875" style="3" customWidth="1"/>
    <col min="9" max="9" width="7.57421875" style="3" customWidth="1"/>
    <col min="10" max="10" width="37.57421875" style="3" customWidth="1"/>
    <col min="11" max="11" width="6.140625" style="3" customWidth="1"/>
    <col min="12" max="12" width="6.00390625" style="3" customWidth="1"/>
    <col min="13" max="13" width="7.28125" style="3" customWidth="1"/>
    <col min="14" max="14" width="7.8515625" style="3" customWidth="1"/>
    <col min="15" max="15" width="8.00390625" style="3" customWidth="1"/>
    <col min="16" max="16384" width="9.140625" style="3" customWidth="1"/>
  </cols>
  <sheetData>
    <row r="1" spans="2:15" ht="17.25" customHeight="1"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180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2.75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63.75" customHeight="1">
      <c r="A6" s="95"/>
      <c r="B6" s="108" t="s">
        <v>49</v>
      </c>
      <c r="C6" s="109"/>
      <c r="D6" s="84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52.5" customHeight="1">
      <c r="A7" s="95"/>
      <c r="B7" s="51" t="s">
        <v>5</v>
      </c>
      <c r="C7" s="51" t="s">
        <v>6</v>
      </c>
      <c r="D7" s="51" t="s">
        <v>7</v>
      </c>
      <c r="E7" s="4" t="s">
        <v>8</v>
      </c>
      <c r="F7" s="37" t="s">
        <v>9</v>
      </c>
      <c r="G7" s="37" t="s">
        <v>10</v>
      </c>
      <c r="H7" s="37" t="s">
        <v>11</v>
      </c>
      <c r="I7" s="5" t="s">
        <v>12</v>
      </c>
      <c r="J7" s="4" t="s">
        <v>8</v>
      </c>
      <c r="K7" s="51" t="s">
        <v>13</v>
      </c>
      <c r="L7" s="51" t="s">
        <v>14</v>
      </c>
      <c r="M7" s="51" t="s">
        <v>15</v>
      </c>
      <c r="N7" s="4" t="s">
        <v>16</v>
      </c>
      <c r="O7" s="95"/>
    </row>
    <row r="8" spans="1:15" ht="12.75">
      <c r="A8" s="7">
        <v>1</v>
      </c>
      <c r="B8" s="4">
        <v>2</v>
      </c>
      <c r="C8" s="4">
        <v>3</v>
      </c>
      <c r="D8" s="4">
        <v>4</v>
      </c>
      <c r="E8" s="4">
        <v>5</v>
      </c>
      <c r="F8" s="5">
        <v>6</v>
      </c>
      <c r="G8" s="32">
        <v>7</v>
      </c>
      <c r="H8" s="5">
        <v>8</v>
      </c>
      <c r="I8" s="8">
        <v>9</v>
      </c>
      <c r="J8" s="4">
        <v>10</v>
      </c>
      <c r="K8" s="4">
        <v>11</v>
      </c>
      <c r="L8" s="33">
        <v>12</v>
      </c>
      <c r="M8" s="4">
        <v>13</v>
      </c>
      <c r="N8" s="4">
        <v>14</v>
      </c>
      <c r="O8" s="4">
        <v>15</v>
      </c>
    </row>
    <row r="9" spans="1:15" ht="15.75" customHeight="1">
      <c r="A9" s="7"/>
      <c r="B9" s="4"/>
      <c r="C9" s="4"/>
      <c r="D9" s="4"/>
      <c r="E9" s="114" t="s">
        <v>135</v>
      </c>
      <c r="F9" s="115"/>
      <c r="G9" s="115"/>
      <c r="H9" s="115"/>
      <c r="I9" s="115"/>
      <c r="J9" s="115"/>
      <c r="K9" s="115"/>
      <c r="L9" s="115"/>
      <c r="M9" s="115"/>
      <c r="N9" s="116"/>
      <c r="O9" s="4"/>
    </row>
    <row r="10" spans="1:15" ht="31.5" customHeight="1">
      <c r="A10" s="38"/>
      <c r="B10" s="36"/>
      <c r="C10" s="10"/>
      <c r="D10" s="55"/>
      <c r="E10" s="39" t="s">
        <v>129</v>
      </c>
      <c r="F10" s="4">
        <v>18</v>
      </c>
      <c r="G10" s="33">
        <v>18</v>
      </c>
      <c r="H10" s="12">
        <f>G10/F10</f>
        <v>1</v>
      </c>
      <c r="I10" s="12" t="s">
        <v>21</v>
      </c>
      <c r="J10" s="39" t="s">
        <v>136</v>
      </c>
      <c r="K10" s="41">
        <v>8</v>
      </c>
      <c r="L10" s="44">
        <v>8</v>
      </c>
      <c r="M10" s="12">
        <f>L10/K10</f>
        <v>1</v>
      </c>
      <c r="N10" s="12" t="s">
        <v>21</v>
      </c>
      <c r="O10" s="12"/>
    </row>
    <row r="11" spans="1:15" ht="29.25" customHeight="1">
      <c r="A11" s="9"/>
      <c r="B11" s="10"/>
      <c r="C11" s="11"/>
      <c r="D11" s="12"/>
      <c r="E11" s="39"/>
      <c r="F11" s="4"/>
      <c r="G11" s="45"/>
      <c r="H11" s="12"/>
      <c r="I11" s="12"/>
      <c r="J11" s="40" t="s">
        <v>137</v>
      </c>
      <c r="K11" s="41">
        <v>18</v>
      </c>
      <c r="L11" s="44">
        <v>18</v>
      </c>
      <c r="M11" s="12">
        <f>L11/K11</f>
        <v>1</v>
      </c>
      <c r="N11" s="12" t="s">
        <v>21</v>
      </c>
      <c r="O11" s="42"/>
    </row>
    <row r="12" spans="1:15" ht="30.75" customHeight="1">
      <c r="A12" s="9"/>
      <c r="B12" s="10"/>
      <c r="C12" s="11"/>
      <c r="D12" s="12"/>
      <c r="E12" s="39"/>
      <c r="F12" s="4"/>
      <c r="G12" s="45"/>
      <c r="H12" s="12"/>
      <c r="I12" s="12"/>
      <c r="J12" s="40" t="s">
        <v>138</v>
      </c>
      <c r="K12" s="41">
        <v>0</v>
      </c>
      <c r="L12" s="44">
        <v>0</v>
      </c>
      <c r="M12" s="12">
        <v>0</v>
      </c>
      <c r="N12" s="56" t="s">
        <v>21</v>
      </c>
      <c r="O12" s="42"/>
    </row>
    <row r="13" spans="1:15" ht="15.75">
      <c r="A13" s="9"/>
      <c r="B13" s="10"/>
      <c r="C13" s="11"/>
      <c r="D13" s="12"/>
      <c r="E13" s="58" t="s">
        <v>20</v>
      </c>
      <c r="F13" s="59" t="s">
        <v>21</v>
      </c>
      <c r="G13" s="59" t="s">
        <v>21</v>
      </c>
      <c r="H13" s="59" t="s">
        <v>21</v>
      </c>
      <c r="I13" s="60">
        <f>H10</f>
        <v>1</v>
      </c>
      <c r="J13" s="58" t="s">
        <v>22</v>
      </c>
      <c r="K13" s="59" t="s">
        <v>21</v>
      </c>
      <c r="L13" s="59" t="s">
        <v>21</v>
      </c>
      <c r="M13" s="60" t="s">
        <v>21</v>
      </c>
      <c r="N13" s="60">
        <f>(M11+M10)/2</f>
        <v>1</v>
      </c>
      <c r="O13" s="23"/>
    </row>
    <row r="14" spans="1:15" ht="21.75" customHeight="1">
      <c r="A14" s="24"/>
      <c r="B14" s="61">
        <v>4966.3</v>
      </c>
      <c r="C14" s="61">
        <v>4689.9</v>
      </c>
      <c r="D14" s="26">
        <f>C14/B14</f>
        <v>0.944344884521676</v>
      </c>
      <c r="E14" s="27" t="s">
        <v>24</v>
      </c>
      <c r="F14" s="25"/>
      <c r="G14" s="25"/>
      <c r="H14" s="25"/>
      <c r="I14" s="28">
        <f>I13</f>
        <v>1</v>
      </c>
      <c r="J14" s="27" t="s">
        <v>25</v>
      </c>
      <c r="K14" s="25"/>
      <c r="L14" s="25"/>
      <c r="M14" s="25"/>
      <c r="N14" s="28">
        <f>N13</f>
        <v>1</v>
      </c>
      <c r="O14" s="26">
        <f>(D14+I14+N14)/3</f>
        <v>0.9814482948405586</v>
      </c>
    </row>
    <row r="16" spans="2:10" ht="12.75">
      <c r="B16" s="1"/>
      <c r="C16" s="110" t="s">
        <v>55</v>
      </c>
      <c r="D16" s="93"/>
      <c r="E16" s="93"/>
      <c r="F16" s="93"/>
      <c r="H16" s="54"/>
      <c r="J16" s="54" t="s">
        <v>142</v>
      </c>
    </row>
    <row r="17" spans="2:10" ht="12.75">
      <c r="B17" s="1"/>
      <c r="E17" s="31"/>
      <c r="F17" s="63"/>
      <c r="H17" s="54"/>
      <c r="J17" s="54"/>
    </row>
    <row r="18" spans="2:10" ht="12.75">
      <c r="B18" s="1"/>
      <c r="C18" s="92" t="s">
        <v>150</v>
      </c>
      <c r="D18" s="93"/>
      <c r="E18" s="93"/>
      <c r="F18" s="93"/>
      <c r="H18" s="54"/>
      <c r="J18" s="54" t="s">
        <v>143</v>
      </c>
    </row>
    <row r="19" ht="12.75">
      <c r="B19" s="1"/>
    </row>
    <row r="20" spans="2:3" ht="12.75">
      <c r="B20" s="1"/>
      <c r="C20" s="83" t="s">
        <v>140</v>
      </c>
    </row>
    <row r="21" ht="12.75">
      <c r="B21" s="1"/>
    </row>
  </sheetData>
  <mergeCells count="13">
    <mergeCell ref="A5:A7"/>
    <mergeCell ref="B5:N5"/>
    <mergeCell ref="O5:O7"/>
    <mergeCell ref="B6:D6"/>
    <mergeCell ref="E6:I6"/>
    <mergeCell ref="J6:N6"/>
    <mergeCell ref="B1:N1"/>
    <mergeCell ref="C16:F16"/>
    <mergeCell ref="C18:F18"/>
    <mergeCell ref="E9:N9"/>
    <mergeCell ref="B2:N2"/>
    <mergeCell ref="E3:J3"/>
    <mergeCell ref="B4:O4"/>
  </mergeCells>
  <printOptions/>
  <pageMargins left="0.23" right="0.17" top="0.46" bottom="0.28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R24"/>
  <sheetViews>
    <sheetView workbookViewId="0" topLeftCell="A16">
      <selection activeCell="D13" sqref="D13"/>
    </sheetView>
  </sheetViews>
  <sheetFormatPr defaultColWidth="9.140625" defaultRowHeight="12.75"/>
  <cols>
    <col min="1" max="1" width="4.8515625" style="1" customWidth="1"/>
    <col min="2" max="2" width="8.28125" style="3" customWidth="1"/>
    <col min="3" max="3" width="8.00390625" style="3" customWidth="1"/>
    <col min="4" max="4" width="7.7109375" style="3" customWidth="1"/>
    <col min="5" max="5" width="20.00390625" style="3" customWidth="1"/>
    <col min="6" max="6" width="6.28125" style="3" customWidth="1"/>
    <col min="7" max="7" width="6.00390625" style="3" customWidth="1"/>
    <col min="8" max="8" width="6.8515625" style="3" customWidth="1"/>
    <col min="9" max="9" width="7.28125" style="3" customWidth="1"/>
    <col min="10" max="10" width="32.28125" style="3" customWidth="1"/>
    <col min="11" max="11" width="7.140625" style="3" customWidth="1"/>
    <col min="12" max="12" width="6.8515625" style="3" customWidth="1"/>
    <col min="13" max="13" width="8.140625" style="3" customWidth="1"/>
    <col min="14" max="14" width="7.421875" style="3" customWidth="1"/>
    <col min="15" max="15" width="8.8515625" style="3" customWidth="1"/>
    <col min="16" max="16384" width="9.140625" style="3" customWidth="1"/>
  </cols>
  <sheetData>
    <row r="1" spans="2:15" ht="14.25"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162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 customHeight="1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51.75" customHeight="1">
      <c r="A6" s="95"/>
      <c r="B6" s="105" t="s">
        <v>29</v>
      </c>
      <c r="C6" s="106"/>
      <c r="D6" s="107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25.5" customHeight="1">
      <c r="A7" s="95"/>
      <c r="B7" s="100" t="s">
        <v>5</v>
      </c>
      <c r="C7" s="100" t="s">
        <v>6</v>
      </c>
      <c r="D7" s="100" t="s">
        <v>7</v>
      </c>
      <c r="E7" s="4" t="s">
        <v>8</v>
      </c>
      <c r="F7" s="104" t="s">
        <v>9</v>
      </c>
      <c r="G7" s="104" t="s">
        <v>10</v>
      </c>
      <c r="H7" s="104" t="s">
        <v>11</v>
      </c>
      <c r="I7" s="5" t="s">
        <v>12</v>
      </c>
      <c r="J7" s="4" t="s">
        <v>8</v>
      </c>
      <c r="K7" s="100" t="s">
        <v>13</v>
      </c>
      <c r="L7" s="100" t="s">
        <v>14</v>
      </c>
      <c r="M7" s="100" t="s">
        <v>15</v>
      </c>
      <c r="N7" s="4" t="s">
        <v>16</v>
      </c>
      <c r="O7" s="95"/>
    </row>
    <row r="8" spans="1:15" ht="46.5" customHeight="1" hidden="1">
      <c r="A8" s="96"/>
      <c r="B8" s="100"/>
      <c r="C8" s="100"/>
      <c r="D8" s="100"/>
      <c r="E8" s="4"/>
      <c r="F8" s="104"/>
      <c r="G8" s="104"/>
      <c r="H8" s="104"/>
      <c r="I8" s="6"/>
      <c r="J8" s="4"/>
      <c r="K8" s="100"/>
      <c r="L8" s="100"/>
      <c r="M8" s="100"/>
      <c r="N8" s="4"/>
      <c r="O8" s="96"/>
    </row>
    <row r="9" spans="1:15" ht="15" customHeight="1">
      <c r="A9" s="7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32">
        <v>7</v>
      </c>
      <c r="H9" s="5">
        <v>8</v>
      </c>
      <c r="I9" s="8">
        <v>9</v>
      </c>
      <c r="J9" s="4">
        <v>10</v>
      </c>
      <c r="K9" s="4">
        <v>11</v>
      </c>
      <c r="L9" s="33">
        <v>12</v>
      </c>
      <c r="M9" s="4">
        <v>13</v>
      </c>
      <c r="N9" s="4">
        <v>14</v>
      </c>
      <c r="O9" s="4">
        <v>15</v>
      </c>
    </row>
    <row r="10" spans="1:18" ht="19.5" customHeight="1">
      <c r="A10" s="73" t="s">
        <v>17</v>
      </c>
      <c r="B10" s="75"/>
      <c r="C10" s="11"/>
      <c r="D10" s="12"/>
      <c r="E10" s="101" t="s">
        <v>18</v>
      </c>
      <c r="F10" s="102"/>
      <c r="G10" s="102"/>
      <c r="H10" s="102"/>
      <c r="I10" s="102"/>
      <c r="J10" s="102"/>
      <c r="K10" s="102"/>
      <c r="L10" s="102"/>
      <c r="M10" s="102"/>
      <c r="N10" s="103"/>
      <c r="O10" s="13"/>
      <c r="R10" s="14"/>
    </row>
    <row r="11" spans="1:18" ht="75" customHeight="1">
      <c r="A11" s="73" t="s">
        <v>23</v>
      </c>
      <c r="B11" s="75"/>
      <c r="C11" s="11"/>
      <c r="D11" s="12"/>
      <c r="E11" s="35" t="s">
        <v>45</v>
      </c>
      <c r="F11" s="16">
        <v>80</v>
      </c>
      <c r="G11" s="34">
        <v>86</v>
      </c>
      <c r="H11" s="12">
        <f>G11/F11</f>
        <v>1.075</v>
      </c>
      <c r="I11" s="17" t="s">
        <v>21</v>
      </c>
      <c r="J11" s="15" t="s">
        <v>26</v>
      </c>
      <c r="K11" s="18">
        <v>95</v>
      </c>
      <c r="L11" s="64">
        <v>95</v>
      </c>
      <c r="M11" s="12">
        <f>L11/K11</f>
        <v>1</v>
      </c>
      <c r="N11" s="18" t="s">
        <v>21</v>
      </c>
      <c r="O11" s="13"/>
      <c r="R11" s="14"/>
    </row>
    <row r="12" spans="1:18" ht="40.5" customHeight="1">
      <c r="A12" s="73" t="s">
        <v>139</v>
      </c>
      <c r="B12" s="75"/>
      <c r="C12" s="11"/>
      <c r="D12" s="12"/>
      <c r="E12" s="35" t="s">
        <v>19</v>
      </c>
      <c r="F12" s="16">
        <v>13440</v>
      </c>
      <c r="G12" s="34">
        <v>7137</v>
      </c>
      <c r="H12" s="12">
        <f>G12/F12</f>
        <v>0.5310267857142857</v>
      </c>
      <c r="I12" s="17" t="s">
        <v>21</v>
      </c>
      <c r="J12" s="15" t="s">
        <v>27</v>
      </c>
      <c r="K12" s="18">
        <v>95</v>
      </c>
      <c r="L12" s="64">
        <v>95</v>
      </c>
      <c r="M12" s="12">
        <f aca="true" t="shared" si="0" ref="M12:M19">L12/K12</f>
        <v>1</v>
      </c>
      <c r="N12" s="18" t="s">
        <v>21</v>
      </c>
      <c r="O12" s="13"/>
      <c r="R12" s="14"/>
    </row>
    <row r="13" spans="1:18" ht="54" customHeight="1">
      <c r="A13" s="73"/>
      <c r="B13" s="75"/>
      <c r="C13" s="11"/>
      <c r="D13" s="12"/>
      <c r="E13" s="15"/>
      <c r="F13" s="16"/>
      <c r="G13" s="16"/>
      <c r="H13" s="12"/>
      <c r="I13" s="17"/>
      <c r="J13" s="15" t="s">
        <v>57</v>
      </c>
      <c r="K13" s="18">
        <v>1.3</v>
      </c>
      <c r="L13" s="64">
        <v>3.5</v>
      </c>
      <c r="M13" s="12">
        <f>L13/K13</f>
        <v>2.692307692307692</v>
      </c>
      <c r="N13" s="18" t="s">
        <v>21</v>
      </c>
      <c r="O13" s="13"/>
      <c r="R13" s="14"/>
    </row>
    <row r="14" spans="1:18" ht="26.25" customHeight="1">
      <c r="A14" s="9"/>
      <c r="B14" s="10"/>
      <c r="C14" s="11"/>
      <c r="D14" s="12"/>
      <c r="E14" s="15"/>
      <c r="F14" s="16"/>
      <c r="G14" s="16"/>
      <c r="H14" s="12"/>
      <c r="I14" s="17"/>
      <c r="J14" s="15" t="s">
        <v>28</v>
      </c>
      <c r="K14" s="18">
        <v>100</v>
      </c>
      <c r="L14" s="64">
        <v>100</v>
      </c>
      <c r="M14" s="12">
        <f t="shared" si="0"/>
        <v>1</v>
      </c>
      <c r="N14" s="18" t="s">
        <v>21</v>
      </c>
      <c r="O14" s="13"/>
      <c r="R14" s="14"/>
    </row>
    <row r="15" spans="1:18" ht="41.25" customHeight="1">
      <c r="A15" s="9"/>
      <c r="B15" s="10"/>
      <c r="C15" s="11"/>
      <c r="D15" s="12"/>
      <c r="E15" s="15"/>
      <c r="F15" s="16"/>
      <c r="G15" s="16"/>
      <c r="H15" s="12"/>
      <c r="I15" s="17"/>
      <c r="J15" s="15" t="s">
        <v>58</v>
      </c>
      <c r="K15" s="18">
        <v>95</v>
      </c>
      <c r="L15" s="64">
        <v>89</v>
      </c>
      <c r="M15" s="12">
        <f t="shared" si="0"/>
        <v>0.9368421052631579</v>
      </c>
      <c r="N15" s="18" t="s">
        <v>21</v>
      </c>
      <c r="O15" s="13"/>
      <c r="R15" s="14"/>
    </row>
    <row r="16" spans="1:18" ht="67.5" customHeight="1">
      <c r="A16" s="9"/>
      <c r="B16" s="10"/>
      <c r="C16" s="11"/>
      <c r="D16" s="12"/>
      <c r="E16" s="15"/>
      <c r="F16" s="16"/>
      <c r="G16" s="16"/>
      <c r="H16" s="12"/>
      <c r="I16" s="17"/>
      <c r="J16" s="15" t="s">
        <v>59</v>
      </c>
      <c r="K16" s="18">
        <v>50</v>
      </c>
      <c r="L16" s="64">
        <v>50</v>
      </c>
      <c r="M16" s="12">
        <f>L16/K16</f>
        <v>1</v>
      </c>
      <c r="N16" s="18" t="s">
        <v>21</v>
      </c>
      <c r="O16" s="13"/>
      <c r="R16" s="14"/>
    </row>
    <row r="17" spans="1:18" ht="54.75" customHeight="1">
      <c r="A17" s="9"/>
      <c r="B17" s="10"/>
      <c r="C17" s="11"/>
      <c r="D17" s="12"/>
      <c r="E17" s="15"/>
      <c r="F17" s="16"/>
      <c r="G17" s="16"/>
      <c r="H17" s="12"/>
      <c r="I17" s="17"/>
      <c r="J17" s="15" t="s">
        <v>60</v>
      </c>
      <c r="K17" s="18">
        <v>100</v>
      </c>
      <c r="L17" s="64">
        <v>100</v>
      </c>
      <c r="M17" s="12">
        <f>L17/K17</f>
        <v>1</v>
      </c>
      <c r="N17" s="18" t="s">
        <v>21</v>
      </c>
      <c r="O17" s="13"/>
      <c r="R17" s="14"/>
    </row>
    <row r="18" spans="1:18" ht="78" customHeight="1">
      <c r="A18" s="9"/>
      <c r="B18" s="10"/>
      <c r="C18" s="11"/>
      <c r="D18" s="12"/>
      <c r="E18" s="19"/>
      <c r="F18" s="16"/>
      <c r="G18" s="16"/>
      <c r="H18" s="16"/>
      <c r="I18" s="17"/>
      <c r="J18" s="15" t="s">
        <v>61</v>
      </c>
      <c r="K18" s="18">
        <v>100</v>
      </c>
      <c r="L18" s="64">
        <v>100</v>
      </c>
      <c r="M18" s="12">
        <f t="shared" si="0"/>
        <v>1</v>
      </c>
      <c r="N18" s="18" t="s">
        <v>21</v>
      </c>
      <c r="O18" s="13"/>
      <c r="R18" s="14"/>
    </row>
    <row r="19" spans="1:18" ht="63" customHeight="1">
      <c r="A19" s="9"/>
      <c r="B19" s="10"/>
      <c r="C19" s="11"/>
      <c r="D19" s="12"/>
      <c r="E19" s="19"/>
      <c r="F19" s="16"/>
      <c r="G19" s="16"/>
      <c r="H19" s="16"/>
      <c r="I19" s="17"/>
      <c r="J19" s="15" t="s">
        <v>62</v>
      </c>
      <c r="K19" s="18">
        <v>100</v>
      </c>
      <c r="L19" s="64">
        <v>100</v>
      </c>
      <c r="M19" s="12">
        <f t="shared" si="0"/>
        <v>1</v>
      </c>
      <c r="N19" s="18" t="s">
        <v>21</v>
      </c>
      <c r="O19" s="13"/>
      <c r="R19" s="14"/>
    </row>
    <row r="20" spans="1:18" ht="19.5" customHeight="1">
      <c r="A20" s="9"/>
      <c r="B20" s="10"/>
      <c r="C20" s="11"/>
      <c r="D20" s="12"/>
      <c r="E20" s="20" t="s">
        <v>20</v>
      </c>
      <c r="F20" s="21" t="s">
        <v>21</v>
      </c>
      <c r="G20" s="21" t="s">
        <v>21</v>
      </c>
      <c r="H20" s="21" t="s">
        <v>21</v>
      </c>
      <c r="I20" s="22">
        <f>(H11+H12)/2</f>
        <v>0.8030133928571428</v>
      </c>
      <c r="J20" s="20" t="s">
        <v>22</v>
      </c>
      <c r="K20" s="21" t="s">
        <v>21</v>
      </c>
      <c r="L20" s="21" t="s">
        <v>21</v>
      </c>
      <c r="M20" s="21" t="s">
        <v>21</v>
      </c>
      <c r="N20" s="22">
        <f>(M19+M18+M12+M11+M13+M14+M15+M16+M17)/9</f>
        <v>1.1810166441745389</v>
      </c>
      <c r="O20" s="23"/>
      <c r="R20" s="14"/>
    </row>
    <row r="21" spans="1:15" ht="21.75" customHeight="1">
      <c r="A21" s="24"/>
      <c r="B21" s="61">
        <v>3360.5</v>
      </c>
      <c r="C21" s="61">
        <v>3358.5</v>
      </c>
      <c r="D21" s="70">
        <f>C21/B21</f>
        <v>0.9994048504686802</v>
      </c>
      <c r="E21" s="27" t="s">
        <v>24</v>
      </c>
      <c r="F21" s="25"/>
      <c r="G21" s="25"/>
      <c r="H21" s="25"/>
      <c r="I21" s="28">
        <f>I20</f>
        <v>0.8030133928571428</v>
      </c>
      <c r="J21" s="29" t="s">
        <v>25</v>
      </c>
      <c r="K21" s="28"/>
      <c r="L21" s="28"/>
      <c r="M21" s="28"/>
      <c r="N21" s="28">
        <f>N20</f>
        <v>1.1810166441745389</v>
      </c>
      <c r="O21" s="28">
        <f>(D21+I21+N21)/3</f>
        <v>0.994478295833454</v>
      </c>
    </row>
    <row r="22" spans="11:14" ht="12.75">
      <c r="K22" s="30"/>
      <c r="L22" s="30"/>
      <c r="M22" s="30"/>
      <c r="N22" s="30"/>
    </row>
    <row r="23" spans="4:14" ht="12.75">
      <c r="D23" s="31"/>
      <c r="E23" s="31" t="s">
        <v>157</v>
      </c>
      <c r="I23" s="3" t="s">
        <v>31</v>
      </c>
      <c r="K23" s="30"/>
      <c r="L23" s="30"/>
      <c r="M23" s="30"/>
      <c r="N23" s="30"/>
    </row>
    <row r="24" spans="4:11" ht="12.75">
      <c r="D24" s="31"/>
      <c r="E24" s="31"/>
      <c r="K24" s="30"/>
    </row>
  </sheetData>
  <mergeCells count="20">
    <mergeCell ref="M7:M8"/>
    <mergeCell ref="E10:N10"/>
    <mergeCell ref="G7:G8"/>
    <mergeCell ref="H7:H8"/>
    <mergeCell ref="K7:K8"/>
    <mergeCell ref="L7:L8"/>
    <mergeCell ref="A5:A8"/>
    <mergeCell ref="B5:N5"/>
    <mergeCell ref="O5:O8"/>
    <mergeCell ref="B6:D6"/>
    <mergeCell ref="E6:I6"/>
    <mergeCell ref="J6:N6"/>
    <mergeCell ref="B7:B8"/>
    <mergeCell ref="C7:C8"/>
    <mergeCell ref="D7:D8"/>
    <mergeCell ref="F7:F8"/>
    <mergeCell ref="B4:O4"/>
    <mergeCell ref="B1:N1"/>
    <mergeCell ref="B2:N2"/>
    <mergeCell ref="E3:J3"/>
  </mergeCells>
  <printOptions/>
  <pageMargins left="0.23" right="0.17" top="0.46" bottom="0.28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R24"/>
  <sheetViews>
    <sheetView workbookViewId="0" topLeftCell="A16">
      <selection activeCell="B13" sqref="B13"/>
    </sheetView>
  </sheetViews>
  <sheetFormatPr defaultColWidth="9.140625" defaultRowHeight="12.75"/>
  <cols>
    <col min="1" max="1" width="4.8515625" style="1" customWidth="1"/>
    <col min="2" max="2" width="8.28125" style="3" customWidth="1"/>
    <col min="3" max="3" width="8.00390625" style="3" customWidth="1"/>
    <col min="4" max="4" width="7.7109375" style="3" customWidth="1"/>
    <col min="5" max="5" width="20.00390625" style="3" customWidth="1"/>
    <col min="6" max="6" width="6.28125" style="3" customWidth="1"/>
    <col min="7" max="7" width="6.00390625" style="3" customWidth="1"/>
    <col min="8" max="8" width="6.8515625" style="3" customWidth="1"/>
    <col min="9" max="9" width="7.8515625" style="3" customWidth="1"/>
    <col min="10" max="10" width="32.28125" style="3" customWidth="1"/>
    <col min="11" max="11" width="7.140625" style="3" customWidth="1"/>
    <col min="12" max="12" width="6.8515625" style="3" customWidth="1"/>
    <col min="13" max="13" width="8.140625" style="3" customWidth="1"/>
    <col min="14" max="14" width="7.421875" style="3" customWidth="1"/>
    <col min="15" max="15" width="8.8515625" style="3" customWidth="1"/>
    <col min="16" max="16384" width="9.140625" style="3" customWidth="1"/>
  </cols>
  <sheetData>
    <row r="1" spans="2:15" ht="14.25"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163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 customHeight="1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51.75" customHeight="1">
      <c r="A6" s="95"/>
      <c r="B6" s="105" t="s">
        <v>29</v>
      </c>
      <c r="C6" s="106"/>
      <c r="D6" s="107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25.5" customHeight="1">
      <c r="A7" s="95"/>
      <c r="B7" s="100" t="s">
        <v>5</v>
      </c>
      <c r="C7" s="100" t="s">
        <v>6</v>
      </c>
      <c r="D7" s="100" t="s">
        <v>7</v>
      </c>
      <c r="E7" s="4" t="s">
        <v>8</v>
      </c>
      <c r="F7" s="104" t="s">
        <v>9</v>
      </c>
      <c r="G7" s="104" t="s">
        <v>10</v>
      </c>
      <c r="H7" s="104" t="s">
        <v>11</v>
      </c>
      <c r="I7" s="5" t="s">
        <v>12</v>
      </c>
      <c r="J7" s="4" t="s">
        <v>8</v>
      </c>
      <c r="K7" s="100" t="s">
        <v>13</v>
      </c>
      <c r="L7" s="100" t="s">
        <v>14</v>
      </c>
      <c r="M7" s="100" t="s">
        <v>15</v>
      </c>
      <c r="N7" s="4" t="s">
        <v>16</v>
      </c>
      <c r="O7" s="95"/>
    </row>
    <row r="8" spans="1:15" ht="46.5" customHeight="1" hidden="1">
      <c r="A8" s="96"/>
      <c r="B8" s="100"/>
      <c r="C8" s="100"/>
      <c r="D8" s="100"/>
      <c r="E8" s="4"/>
      <c r="F8" s="104"/>
      <c r="G8" s="104"/>
      <c r="H8" s="104"/>
      <c r="I8" s="6"/>
      <c r="J8" s="4"/>
      <c r="K8" s="100"/>
      <c r="L8" s="100"/>
      <c r="M8" s="100"/>
      <c r="N8" s="4"/>
      <c r="O8" s="96"/>
    </row>
    <row r="9" spans="1:15" ht="15" customHeight="1">
      <c r="A9" s="7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32">
        <v>7</v>
      </c>
      <c r="H9" s="5">
        <v>8</v>
      </c>
      <c r="I9" s="8">
        <v>9</v>
      </c>
      <c r="J9" s="4">
        <v>10</v>
      </c>
      <c r="K9" s="4">
        <v>11</v>
      </c>
      <c r="L9" s="33">
        <v>12</v>
      </c>
      <c r="M9" s="4">
        <v>13</v>
      </c>
      <c r="N9" s="4">
        <v>14</v>
      </c>
      <c r="O9" s="4">
        <v>15</v>
      </c>
    </row>
    <row r="10" spans="1:18" ht="19.5" customHeight="1">
      <c r="A10" s="73" t="s">
        <v>17</v>
      </c>
      <c r="B10" s="75"/>
      <c r="C10" s="11"/>
      <c r="D10" s="12"/>
      <c r="E10" s="101" t="s">
        <v>18</v>
      </c>
      <c r="F10" s="102"/>
      <c r="G10" s="102"/>
      <c r="H10" s="102"/>
      <c r="I10" s="102"/>
      <c r="J10" s="102"/>
      <c r="K10" s="102"/>
      <c r="L10" s="102"/>
      <c r="M10" s="102"/>
      <c r="N10" s="103"/>
      <c r="O10" s="13"/>
      <c r="R10" s="14"/>
    </row>
    <row r="11" spans="1:18" ht="78" customHeight="1">
      <c r="A11" s="73" t="s">
        <v>23</v>
      </c>
      <c r="B11" s="74"/>
      <c r="C11" s="11"/>
      <c r="D11" s="12"/>
      <c r="E11" s="35" t="s">
        <v>45</v>
      </c>
      <c r="F11" s="16">
        <v>160</v>
      </c>
      <c r="G11" s="34">
        <v>161</v>
      </c>
      <c r="H11" s="12">
        <f>G11/F11</f>
        <v>1.00625</v>
      </c>
      <c r="I11" s="17" t="s">
        <v>21</v>
      </c>
      <c r="J11" s="15" t="s">
        <v>26</v>
      </c>
      <c r="K11" s="18">
        <v>90</v>
      </c>
      <c r="L11" s="64">
        <v>90</v>
      </c>
      <c r="M11" s="12">
        <f>L11/K11</f>
        <v>1</v>
      </c>
      <c r="N11" s="18" t="s">
        <v>21</v>
      </c>
      <c r="O11" s="13"/>
      <c r="R11" s="14"/>
    </row>
    <row r="12" spans="1:18" ht="40.5" customHeight="1">
      <c r="A12" s="73" t="s">
        <v>139</v>
      </c>
      <c r="B12" s="75"/>
      <c r="C12" s="11"/>
      <c r="D12" s="12"/>
      <c r="E12" s="35" t="s">
        <v>19</v>
      </c>
      <c r="F12" s="16">
        <v>26880</v>
      </c>
      <c r="G12" s="34">
        <v>14241</v>
      </c>
      <c r="H12" s="12">
        <f>G12/F12</f>
        <v>0.5297991071428572</v>
      </c>
      <c r="I12" s="17" t="s">
        <v>21</v>
      </c>
      <c r="J12" s="15" t="s">
        <v>27</v>
      </c>
      <c r="K12" s="18">
        <v>95</v>
      </c>
      <c r="L12" s="64">
        <v>98</v>
      </c>
      <c r="M12" s="12">
        <f aca="true" t="shared" si="0" ref="M12:M19">L12/K12</f>
        <v>1.0315789473684212</v>
      </c>
      <c r="N12" s="18" t="s">
        <v>21</v>
      </c>
      <c r="O12" s="13"/>
      <c r="R12" s="14"/>
    </row>
    <row r="13" spans="1:18" ht="54" customHeight="1">
      <c r="A13" s="73" t="s">
        <v>159</v>
      </c>
      <c r="B13" s="75"/>
      <c r="C13" s="11"/>
      <c r="D13" s="12"/>
      <c r="E13" s="15"/>
      <c r="F13" s="16"/>
      <c r="G13" s="16"/>
      <c r="H13" s="12"/>
      <c r="I13" s="17"/>
      <c r="J13" s="15" t="s">
        <v>57</v>
      </c>
      <c r="K13" s="18">
        <v>3</v>
      </c>
      <c r="L13" s="64">
        <v>3.1</v>
      </c>
      <c r="M13" s="12">
        <f>L13/K13</f>
        <v>1.0333333333333334</v>
      </c>
      <c r="N13" s="18" t="s">
        <v>21</v>
      </c>
      <c r="O13" s="13"/>
      <c r="R13" s="14"/>
    </row>
    <row r="14" spans="1:18" ht="26.25" customHeight="1">
      <c r="A14" s="9"/>
      <c r="B14" s="10"/>
      <c r="C14" s="11"/>
      <c r="D14" s="12"/>
      <c r="E14" s="15"/>
      <c r="F14" s="16"/>
      <c r="G14" s="16"/>
      <c r="H14" s="12"/>
      <c r="I14" s="17"/>
      <c r="J14" s="15" t="s">
        <v>28</v>
      </c>
      <c r="K14" s="18">
        <v>100</v>
      </c>
      <c r="L14" s="64">
        <v>100</v>
      </c>
      <c r="M14" s="12">
        <f t="shared" si="0"/>
        <v>1</v>
      </c>
      <c r="N14" s="18" t="s">
        <v>21</v>
      </c>
      <c r="O14" s="13"/>
      <c r="R14" s="14"/>
    </row>
    <row r="15" spans="1:18" ht="41.25" customHeight="1">
      <c r="A15" s="9"/>
      <c r="B15" s="10"/>
      <c r="C15" s="11"/>
      <c r="D15" s="12"/>
      <c r="E15" s="15"/>
      <c r="F15" s="16"/>
      <c r="G15" s="16"/>
      <c r="H15" s="12"/>
      <c r="I15" s="17"/>
      <c r="J15" s="15" t="s">
        <v>58</v>
      </c>
      <c r="K15" s="18">
        <v>97</v>
      </c>
      <c r="L15" s="64">
        <v>97</v>
      </c>
      <c r="M15" s="12">
        <f t="shared" si="0"/>
        <v>1</v>
      </c>
      <c r="N15" s="18" t="s">
        <v>21</v>
      </c>
      <c r="O15" s="13"/>
      <c r="R15" s="14"/>
    </row>
    <row r="16" spans="1:18" ht="69" customHeight="1">
      <c r="A16" s="9"/>
      <c r="B16" s="10"/>
      <c r="C16" s="11"/>
      <c r="D16" s="12"/>
      <c r="E16" s="15"/>
      <c r="F16" s="16"/>
      <c r="G16" s="16"/>
      <c r="H16" s="12"/>
      <c r="I16" s="17"/>
      <c r="J16" s="15" t="s">
        <v>59</v>
      </c>
      <c r="K16" s="18">
        <v>50</v>
      </c>
      <c r="L16" s="64">
        <v>50</v>
      </c>
      <c r="M16" s="12">
        <f>L16/K16</f>
        <v>1</v>
      </c>
      <c r="N16" s="18" t="s">
        <v>21</v>
      </c>
      <c r="O16" s="13"/>
      <c r="R16" s="14"/>
    </row>
    <row r="17" spans="1:18" ht="54" customHeight="1">
      <c r="A17" s="9"/>
      <c r="B17" s="10"/>
      <c r="C17" s="11"/>
      <c r="D17" s="12"/>
      <c r="E17" s="15"/>
      <c r="F17" s="16"/>
      <c r="G17" s="16"/>
      <c r="H17" s="12"/>
      <c r="I17" s="17"/>
      <c r="J17" s="15" t="s">
        <v>60</v>
      </c>
      <c r="K17" s="18">
        <v>100</v>
      </c>
      <c r="L17" s="64">
        <v>100</v>
      </c>
      <c r="M17" s="12">
        <f>L17/K17</f>
        <v>1</v>
      </c>
      <c r="N17" s="18" t="s">
        <v>21</v>
      </c>
      <c r="O17" s="13"/>
      <c r="R17" s="14"/>
    </row>
    <row r="18" spans="1:18" ht="77.25" customHeight="1">
      <c r="A18" s="9"/>
      <c r="B18" s="10"/>
      <c r="C18" s="11"/>
      <c r="D18" s="12"/>
      <c r="E18" s="19"/>
      <c r="F18" s="16"/>
      <c r="G18" s="16"/>
      <c r="H18" s="16"/>
      <c r="I18" s="17"/>
      <c r="J18" s="15" t="s">
        <v>61</v>
      </c>
      <c r="K18" s="18">
        <v>100</v>
      </c>
      <c r="L18" s="64">
        <v>100</v>
      </c>
      <c r="M18" s="12">
        <f t="shared" si="0"/>
        <v>1</v>
      </c>
      <c r="N18" s="18" t="s">
        <v>21</v>
      </c>
      <c r="O18" s="13"/>
      <c r="R18" s="14"/>
    </row>
    <row r="19" spans="1:18" ht="66" customHeight="1">
      <c r="A19" s="9"/>
      <c r="B19" s="10"/>
      <c r="C19" s="11"/>
      <c r="D19" s="12"/>
      <c r="E19" s="19"/>
      <c r="F19" s="16"/>
      <c r="G19" s="16"/>
      <c r="H19" s="16"/>
      <c r="I19" s="17"/>
      <c r="J19" s="15" t="s">
        <v>62</v>
      </c>
      <c r="K19" s="18">
        <v>95</v>
      </c>
      <c r="L19" s="64">
        <v>95</v>
      </c>
      <c r="M19" s="12">
        <f t="shared" si="0"/>
        <v>1</v>
      </c>
      <c r="N19" s="18" t="s">
        <v>21</v>
      </c>
      <c r="O19" s="13"/>
      <c r="R19" s="14"/>
    </row>
    <row r="20" spans="1:18" ht="19.5" customHeight="1">
      <c r="A20" s="9"/>
      <c r="B20" s="10"/>
      <c r="C20" s="11"/>
      <c r="D20" s="12"/>
      <c r="E20" s="20" t="s">
        <v>20</v>
      </c>
      <c r="F20" s="21" t="s">
        <v>21</v>
      </c>
      <c r="G20" s="21" t="s">
        <v>21</v>
      </c>
      <c r="H20" s="21" t="s">
        <v>21</v>
      </c>
      <c r="I20" s="22">
        <f>(H11+H12)/2</f>
        <v>0.7680245535714286</v>
      </c>
      <c r="J20" s="20" t="s">
        <v>22</v>
      </c>
      <c r="K20" s="21" t="s">
        <v>21</v>
      </c>
      <c r="L20" s="21" t="s">
        <v>21</v>
      </c>
      <c r="M20" s="21" t="s">
        <v>21</v>
      </c>
      <c r="N20" s="22">
        <f>(M19+M18+M12+M11+M13+M14+M15+M16+M17)/9</f>
        <v>1.0072124756335283</v>
      </c>
      <c r="O20" s="23"/>
      <c r="R20" s="14"/>
    </row>
    <row r="21" spans="1:15" ht="21.75" customHeight="1">
      <c r="A21" s="24"/>
      <c r="B21" s="61">
        <v>6099.4</v>
      </c>
      <c r="C21" s="61">
        <v>6097.4</v>
      </c>
      <c r="D21" s="70">
        <f>C21/B21</f>
        <v>0.9996720988949733</v>
      </c>
      <c r="E21" s="27" t="s">
        <v>24</v>
      </c>
      <c r="F21" s="25"/>
      <c r="G21" s="25"/>
      <c r="H21" s="25"/>
      <c r="I21" s="28">
        <f>I20</f>
        <v>0.7680245535714286</v>
      </c>
      <c r="J21" s="29" t="s">
        <v>25</v>
      </c>
      <c r="K21" s="28"/>
      <c r="L21" s="28"/>
      <c r="M21" s="28"/>
      <c r="N21" s="28">
        <f>N20</f>
        <v>1.0072124756335283</v>
      </c>
      <c r="O21" s="28">
        <f>(D21+I21+N21)/3</f>
        <v>0.9249697093666435</v>
      </c>
    </row>
    <row r="22" spans="11:14" ht="12.75">
      <c r="K22" s="30"/>
      <c r="L22" s="30"/>
      <c r="M22" s="30"/>
      <c r="N22" s="30"/>
    </row>
    <row r="23" spans="4:14" ht="12.75">
      <c r="D23" s="31"/>
      <c r="E23" s="31" t="s">
        <v>157</v>
      </c>
      <c r="I23" s="3" t="s">
        <v>158</v>
      </c>
      <c r="K23" s="30"/>
      <c r="L23" s="30"/>
      <c r="M23" s="30"/>
      <c r="N23" s="30"/>
    </row>
    <row r="24" spans="4:11" ht="12.75">
      <c r="D24" s="31"/>
      <c r="E24" s="31"/>
      <c r="K24" s="30"/>
    </row>
  </sheetData>
  <mergeCells count="20">
    <mergeCell ref="B4:O4"/>
    <mergeCell ref="B1:N1"/>
    <mergeCell ref="B2:N2"/>
    <mergeCell ref="E3:J3"/>
    <mergeCell ref="A5:A8"/>
    <mergeCell ref="B5:N5"/>
    <mergeCell ref="O5:O8"/>
    <mergeCell ref="B6:D6"/>
    <mergeCell ref="E6:I6"/>
    <mergeCell ref="J6:N6"/>
    <mergeCell ref="B7:B8"/>
    <mergeCell ref="C7:C8"/>
    <mergeCell ref="D7:D8"/>
    <mergeCell ref="F7:F8"/>
    <mergeCell ref="M7:M8"/>
    <mergeCell ref="E10:N10"/>
    <mergeCell ref="G7:G8"/>
    <mergeCell ref="H7:H8"/>
    <mergeCell ref="K7:K8"/>
    <mergeCell ref="L7:L8"/>
  </mergeCells>
  <printOptions/>
  <pageMargins left="0.23" right="0.17" top="0.46" bottom="0.28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R24"/>
  <sheetViews>
    <sheetView workbookViewId="0" topLeftCell="A16">
      <selection activeCell="D13" sqref="D13"/>
    </sheetView>
  </sheetViews>
  <sheetFormatPr defaultColWidth="9.140625" defaultRowHeight="12.75"/>
  <cols>
    <col min="1" max="1" width="4.8515625" style="1" customWidth="1"/>
    <col min="2" max="2" width="8.28125" style="3" customWidth="1"/>
    <col min="3" max="3" width="8.00390625" style="3" customWidth="1"/>
    <col min="4" max="4" width="7.7109375" style="3" customWidth="1"/>
    <col min="5" max="5" width="20.00390625" style="3" customWidth="1"/>
    <col min="6" max="6" width="6.28125" style="3" customWidth="1"/>
    <col min="7" max="7" width="6.00390625" style="3" customWidth="1"/>
    <col min="8" max="8" width="6.8515625" style="3" customWidth="1"/>
    <col min="9" max="9" width="9.28125" style="3" customWidth="1"/>
    <col min="10" max="10" width="32.28125" style="3" customWidth="1"/>
    <col min="11" max="11" width="7.140625" style="3" customWidth="1"/>
    <col min="12" max="12" width="6.8515625" style="3" customWidth="1"/>
    <col min="13" max="13" width="8.140625" style="3" customWidth="1"/>
    <col min="14" max="14" width="7.421875" style="3" customWidth="1"/>
    <col min="15" max="15" width="8.8515625" style="3" customWidth="1"/>
    <col min="16" max="16384" width="9.140625" style="3" customWidth="1"/>
  </cols>
  <sheetData>
    <row r="1" spans="2:15" ht="14.25"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29.25" customHeight="1">
      <c r="B2" s="85" t="s">
        <v>164</v>
      </c>
      <c r="C2" s="85"/>
      <c r="D2" s="85"/>
      <c r="E2" s="85"/>
      <c r="F2" s="85"/>
      <c r="G2" s="85"/>
      <c r="H2" s="85"/>
      <c r="I2" s="85"/>
      <c r="J2" s="85"/>
      <c r="K2" s="86"/>
      <c r="L2" s="86"/>
      <c r="M2" s="86"/>
      <c r="N2" s="86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 customHeight="1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51.75" customHeight="1">
      <c r="A6" s="95"/>
      <c r="B6" s="105" t="s">
        <v>29</v>
      </c>
      <c r="C6" s="106"/>
      <c r="D6" s="107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25.5" customHeight="1">
      <c r="A7" s="95"/>
      <c r="B7" s="100" t="s">
        <v>5</v>
      </c>
      <c r="C7" s="100" t="s">
        <v>6</v>
      </c>
      <c r="D7" s="100" t="s">
        <v>7</v>
      </c>
      <c r="E7" s="4" t="s">
        <v>8</v>
      </c>
      <c r="F7" s="104" t="s">
        <v>9</v>
      </c>
      <c r="G7" s="104" t="s">
        <v>10</v>
      </c>
      <c r="H7" s="104" t="s">
        <v>11</v>
      </c>
      <c r="I7" s="5" t="s">
        <v>12</v>
      </c>
      <c r="J7" s="4" t="s">
        <v>8</v>
      </c>
      <c r="K7" s="100" t="s">
        <v>13</v>
      </c>
      <c r="L7" s="100" t="s">
        <v>14</v>
      </c>
      <c r="M7" s="100" t="s">
        <v>15</v>
      </c>
      <c r="N7" s="4" t="s">
        <v>16</v>
      </c>
      <c r="O7" s="95"/>
    </row>
    <row r="8" spans="1:15" ht="46.5" customHeight="1" hidden="1">
      <c r="A8" s="96"/>
      <c r="B8" s="100"/>
      <c r="C8" s="100"/>
      <c r="D8" s="100"/>
      <c r="E8" s="4"/>
      <c r="F8" s="104"/>
      <c r="G8" s="104"/>
      <c r="H8" s="104"/>
      <c r="I8" s="6"/>
      <c r="J8" s="4"/>
      <c r="K8" s="100"/>
      <c r="L8" s="100"/>
      <c r="M8" s="100"/>
      <c r="N8" s="4"/>
      <c r="O8" s="96"/>
    </row>
    <row r="9" spans="1:15" ht="15" customHeight="1">
      <c r="A9" s="7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32">
        <v>7</v>
      </c>
      <c r="H9" s="5">
        <v>8</v>
      </c>
      <c r="I9" s="8">
        <v>9</v>
      </c>
      <c r="J9" s="4">
        <v>10</v>
      </c>
      <c r="K9" s="4">
        <v>11</v>
      </c>
      <c r="L9" s="33">
        <v>12</v>
      </c>
      <c r="M9" s="4">
        <v>13</v>
      </c>
      <c r="N9" s="4">
        <v>14</v>
      </c>
      <c r="O9" s="4">
        <v>15</v>
      </c>
    </row>
    <row r="10" spans="1:18" ht="19.5" customHeight="1">
      <c r="A10" s="73" t="s">
        <v>17</v>
      </c>
      <c r="B10" s="75"/>
      <c r="C10" s="11"/>
      <c r="D10" s="12"/>
      <c r="E10" s="101" t="s">
        <v>18</v>
      </c>
      <c r="F10" s="102"/>
      <c r="G10" s="102"/>
      <c r="H10" s="102"/>
      <c r="I10" s="102"/>
      <c r="J10" s="102"/>
      <c r="K10" s="102"/>
      <c r="L10" s="102"/>
      <c r="M10" s="102"/>
      <c r="N10" s="103"/>
      <c r="O10" s="13"/>
      <c r="R10" s="14"/>
    </row>
    <row r="11" spans="1:18" ht="75" customHeight="1">
      <c r="A11" s="73" t="s">
        <v>23</v>
      </c>
      <c r="B11" s="75"/>
      <c r="C11" s="11"/>
      <c r="D11" s="12"/>
      <c r="E11" s="35" t="s">
        <v>63</v>
      </c>
      <c r="F11" s="16">
        <v>110</v>
      </c>
      <c r="G11" s="34">
        <v>120</v>
      </c>
      <c r="H11" s="12">
        <f>G11/F11</f>
        <v>1.0909090909090908</v>
      </c>
      <c r="I11" s="17" t="s">
        <v>21</v>
      </c>
      <c r="J11" s="15" t="s">
        <v>26</v>
      </c>
      <c r="K11" s="18">
        <v>90</v>
      </c>
      <c r="L11" s="64">
        <v>90</v>
      </c>
      <c r="M11" s="12">
        <f>L11/K11</f>
        <v>1</v>
      </c>
      <c r="N11" s="18" t="s">
        <v>21</v>
      </c>
      <c r="O11" s="13"/>
      <c r="R11" s="14"/>
    </row>
    <row r="12" spans="1:18" ht="40.5" customHeight="1">
      <c r="A12" s="73" t="s">
        <v>139</v>
      </c>
      <c r="B12" s="75"/>
      <c r="C12" s="11"/>
      <c r="D12" s="12"/>
      <c r="E12" s="35" t="s">
        <v>19</v>
      </c>
      <c r="F12" s="16">
        <v>18480</v>
      </c>
      <c r="G12" s="34">
        <v>10030</v>
      </c>
      <c r="H12" s="12">
        <f>G12/F12</f>
        <v>0.5427489177489178</v>
      </c>
      <c r="I12" s="17" t="s">
        <v>21</v>
      </c>
      <c r="J12" s="15" t="s">
        <v>27</v>
      </c>
      <c r="K12" s="18">
        <v>95</v>
      </c>
      <c r="L12" s="64">
        <v>99.5</v>
      </c>
      <c r="M12" s="12">
        <f aca="true" t="shared" si="0" ref="M12:M19">L12/K12</f>
        <v>1.0473684210526315</v>
      </c>
      <c r="N12" s="18" t="s">
        <v>21</v>
      </c>
      <c r="O12" s="13"/>
      <c r="R12" s="14"/>
    </row>
    <row r="13" spans="1:18" ht="53.25" customHeight="1">
      <c r="A13" s="73"/>
      <c r="B13" s="75"/>
      <c r="C13" s="11"/>
      <c r="D13" s="12"/>
      <c r="E13" s="15"/>
      <c r="F13" s="16"/>
      <c r="G13" s="16"/>
      <c r="H13" s="12"/>
      <c r="I13" s="17"/>
      <c r="J13" s="15" t="s">
        <v>57</v>
      </c>
      <c r="K13" s="18">
        <v>0</v>
      </c>
      <c r="L13" s="64">
        <v>0</v>
      </c>
      <c r="M13" s="12">
        <v>0</v>
      </c>
      <c r="N13" s="18" t="s">
        <v>21</v>
      </c>
      <c r="O13" s="13"/>
      <c r="R13" s="14"/>
    </row>
    <row r="14" spans="1:18" ht="26.25" customHeight="1">
      <c r="A14" s="9"/>
      <c r="B14" s="10"/>
      <c r="C14" s="11"/>
      <c r="D14" s="12"/>
      <c r="E14" s="15"/>
      <c r="F14" s="16"/>
      <c r="G14" s="16"/>
      <c r="H14" s="12"/>
      <c r="I14" s="17"/>
      <c r="J14" s="15" t="s">
        <v>28</v>
      </c>
      <c r="K14" s="18">
        <v>100</v>
      </c>
      <c r="L14" s="64">
        <v>100</v>
      </c>
      <c r="M14" s="12">
        <f t="shared" si="0"/>
        <v>1</v>
      </c>
      <c r="N14" s="18" t="s">
        <v>21</v>
      </c>
      <c r="O14" s="13"/>
      <c r="R14" s="14"/>
    </row>
    <row r="15" spans="1:18" ht="41.25" customHeight="1">
      <c r="A15" s="9"/>
      <c r="B15" s="10"/>
      <c r="C15" s="11"/>
      <c r="D15" s="12"/>
      <c r="E15" s="15"/>
      <c r="F15" s="16"/>
      <c r="G15" s="16"/>
      <c r="H15" s="12"/>
      <c r="I15" s="17"/>
      <c r="J15" s="15" t="s">
        <v>58</v>
      </c>
      <c r="K15" s="18">
        <v>95</v>
      </c>
      <c r="L15" s="64">
        <v>96</v>
      </c>
      <c r="M15" s="12">
        <f t="shared" si="0"/>
        <v>1.0105263157894737</v>
      </c>
      <c r="N15" s="18" t="s">
        <v>21</v>
      </c>
      <c r="O15" s="13"/>
      <c r="R15" s="14"/>
    </row>
    <row r="16" spans="1:18" ht="68.25" customHeight="1">
      <c r="A16" s="9"/>
      <c r="B16" s="10"/>
      <c r="C16" s="11"/>
      <c r="D16" s="12"/>
      <c r="E16" s="15"/>
      <c r="F16" s="16"/>
      <c r="G16" s="16"/>
      <c r="H16" s="12"/>
      <c r="I16" s="17"/>
      <c r="J16" s="15" t="s">
        <v>59</v>
      </c>
      <c r="K16" s="18">
        <v>50</v>
      </c>
      <c r="L16" s="64">
        <v>50</v>
      </c>
      <c r="M16" s="12">
        <f>L16/K16</f>
        <v>1</v>
      </c>
      <c r="N16" s="18" t="s">
        <v>21</v>
      </c>
      <c r="O16" s="13"/>
      <c r="R16" s="14"/>
    </row>
    <row r="17" spans="1:18" ht="51" customHeight="1">
      <c r="A17" s="9"/>
      <c r="B17" s="10"/>
      <c r="C17" s="11"/>
      <c r="D17" s="12"/>
      <c r="E17" s="15"/>
      <c r="F17" s="16"/>
      <c r="G17" s="16"/>
      <c r="H17" s="12"/>
      <c r="I17" s="17"/>
      <c r="J17" s="15" t="s">
        <v>60</v>
      </c>
      <c r="K17" s="18">
        <v>100</v>
      </c>
      <c r="L17" s="64">
        <v>100</v>
      </c>
      <c r="M17" s="12">
        <f>L17/K17</f>
        <v>1</v>
      </c>
      <c r="N17" s="18" t="s">
        <v>21</v>
      </c>
      <c r="O17" s="13"/>
      <c r="R17" s="14"/>
    </row>
    <row r="18" spans="1:18" ht="80.25" customHeight="1">
      <c r="A18" s="9"/>
      <c r="B18" s="10"/>
      <c r="C18" s="11"/>
      <c r="D18" s="12"/>
      <c r="E18" s="19"/>
      <c r="F18" s="16"/>
      <c r="G18" s="16"/>
      <c r="H18" s="16"/>
      <c r="I18" s="17"/>
      <c r="J18" s="15" t="s">
        <v>61</v>
      </c>
      <c r="K18" s="18">
        <v>100</v>
      </c>
      <c r="L18" s="64">
        <v>100</v>
      </c>
      <c r="M18" s="12">
        <f t="shared" si="0"/>
        <v>1</v>
      </c>
      <c r="N18" s="18" t="s">
        <v>21</v>
      </c>
      <c r="O18" s="13"/>
      <c r="R18" s="14"/>
    </row>
    <row r="19" spans="1:18" ht="66" customHeight="1">
      <c r="A19" s="9"/>
      <c r="B19" s="10"/>
      <c r="C19" s="11"/>
      <c r="D19" s="12"/>
      <c r="E19" s="19"/>
      <c r="F19" s="16"/>
      <c r="G19" s="16"/>
      <c r="H19" s="16"/>
      <c r="I19" s="17"/>
      <c r="J19" s="15" t="s">
        <v>62</v>
      </c>
      <c r="K19" s="18">
        <v>92</v>
      </c>
      <c r="L19" s="64">
        <v>91.5</v>
      </c>
      <c r="M19" s="12">
        <f t="shared" si="0"/>
        <v>0.9945652173913043</v>
      </c>
      <c r="N19" s="18" t="s">
        <v>21</v>
      </c>
      <c r="O19" s="13"/>
      <c r="R19" s="14"/>
    </row>
    <row r="20" spans="1:18" ht="19.5" customHeight="1">
      <c r="A20" s="9"/>
      <c r="B20" s="10"/>
      <c r="C20" s="11"/>
      <c r="D20" s="12"/>
      <c r="E20" s="20" t="s">
        <v>20</v>
      </c>
      <c r="F20" s="21" t="s">
        <v>21</v>
      </c>
      <c r="G20" s="21" t="s">
        <v>21</v>
      </c>
      <c r="H20" s="21" t="s">
        <v>21</v>
      </c>
      <c r="I20" s="22">
        <f>(H11+H12)/2</f>
        <v>0.8168290043290043</v>
      </c>
      <c r="J20" s="20" t="s">
        <v>22</v>
      </c>
      <c r="K20" s="21" t="s">
        <v>21</v>
      </c>
      <c r="L20" s="21" t="s">
        <v>21</v>
      </c>
      <c r="M20" s="21" t="s">
        <v>21</v>
      </c>
      <c r="N20" s="22">
        <f>(M19+M18+M12+M11+M13+M14+M15+M16+M17)/9</f>
        <v>0.894717772692601</v>
      </c>
      <c r="O20" s="23"/>
      <c r="R20" s="14"/>
    </row>
    <row r="21" spans="1:15" ht="21.75" customHeight="1">
      <c r="A21" s="24"/>
      <c r="B21" s="61">
        <v>4047.2</v>
      </c>
      <c r="C21" s="61">
        <v>4045.2</v>
      </c>
      <c r="D21" s="70">
        <f>C21/B21</f>
        <v>0.9995058311919351</v>
      </c>
      <c r="E21" s="27" t="s">
        <v>24</v>
      </c>
      <c r="F21" s="25"/>
      <c r="G21" s="25"/>
      <c r="H21" s="25"/>
      <c r="I21" s="28">
        <f>I20</f>
        <v>0.8168290043290043</v>
      </c>
      <c r="J21" s="29" t="s">
        <v>25</v>
      </c>
      <c r="K21" s="28"/>
      <c r="L21" s="28"/>
      <c r="M21" s="28"/>
      <c r="N21" s="28">
        <f>N20</f>
        <v>0.894717772692601</v>
      </c>
      <c r="O21" s="28">
        <f>(D21+I21+N21)/3</f>
        <v>0.9036842027378468</v>
      </c>
    </row>
    <row r="22" spans="11:14" ht="12.75">
      <c r="K22" s="30"/>
      <c r="L22" s="30"/>
      <c r="M22" s="30"/>
      <c r="N22" s="30"/>
    </row>
    <row r="23" spans="4:14" ht="12.75">
      <c r="D23" s="31"/>
      <c r="E23" s="31" t="s">
        <v>156</v>
      </c>
      <c r="I23" s="3" t="s">
        <v>32</v>
      </c>
      <c r="K23" s="30"/>
      <c r="L23" s="30"/>
      <c r="M23" s="30"/>
      <c r="N23" s="30"/>
    </row>
    <row r="24" spans="4:11" ht="12.75">
      <c r="D24" s="31"/>
      <c r="E24" s="31"/>
      <c r="K24" s="30"/>
    </row>
  </sheetData>
  <mergeCells count="20">
    <mergeCell ref="M7:M8"/>
    <mergeCell ref="E10:N10"/>
    <mergeCell ref="G7:G8"/>
    <mergeCell ref="H7:H8"/>
    <mergeCell ref="K7:K8"/>
    <mergeCell ref="L7:L8"/>
    <mergeCell ref="A5:A8"/>
    <mergeCell ref="B5:N5"/>
    <mergeCell ref="O5:O8"/>
    <mergeCell ref="B6:D6"/>
    <mergeCell ref="E6:I6"/>
    <mergeCell ref="J6:N6"/>
    <mergeCell ref="B7:B8"/>
    <mergeCell ref="C7:C8"/>
    <mergeCell ref="D7:D8"/>
    <mergeCell ref="F7:F8"/>
    <mergeCell ref="B4:O4"/>
    <mergeCell ref="B1:N1"/>
    <mergeCell ref="B2:N2"/>
    <mergeCell ref="E3:J3"/>
  </mergeCells>
  <printOptions/>
  <pageMargins left="0.23" right="0.17" top="0.46" bottom="0.2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R24"/>
  <sheetViews>
    <sheetView workbookViewId="0" topLeftCell="A16">
      <selection activeCell="B13" sqref="B13"/>
    </sheetView>
  </sheetViews>
  <sheetFormatPr defaultColWidth="9.140625" defaultRowHeight="12.75"/>
  <cols>
    <col min="1" max="1" width="4.8515625" style="1" customWidth="1"/>
    <col min="2" max="2" width="8.28125" style="3" customWidth="1"/>
    <col min="3" max="3" width="8.00390625" style="3" customWidth="1"/>
    <col min="4" max="4" width="7.7109375" style="3" customWidth="1"/>
    <col min="5" max="5" width="20.00390625" style="3" customWidth="1"/>
    <col min="6" max="6" width="6.28125" style="3" customWidth="1"/>
    <col min="7" max="7" width="6.00390625" style="3" customWidth="1"/>
    <col min="8" max="8" width="6.8515625" style="3" customWidth="1"/>
    <col min="9" max="9" width="8.00390625" style="3" customWidth="1"/>
    <col min="10" max="10" width="32.28125" style="3" customWidth="1"/>
    <col min="11" max="11" width="7.140625" style="3" customWidth="1"/>
    <col min="12" max="12" width="6.8515625" style="3" customWidth="1"/>
    <col min="13" max="13" width="8.140625" style="3" customWidth="1"/>
    <col min="14" max="14" width="8.7109375" style="3" customWidth="1"/>
    <col min="15" max="15" width="8.8515625" style="3" customWidth="1"/>
    <col min="16" max="16384" width="9.140625" style="3" customWidth="1"/>
  </cols>
  <sheetData>
    <row r="1" spans="2:15" ht="14.25"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165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 customHeight="1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51.75" customHeight="1">
      <c r="A6" s="95"/>
      <c r="B6" s="105" t="s">
        <v>29</v>
      </c>
      <c r="C6" s="106"/>
      <c r="D6" s="107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25.5" customHeight="1">
      <c r="A7" s="95"/>
      <c r="B7" s="100" t="s">
        <v>5</v>
      </c>
      <c r="C7" s="100" t="s">
        <v>6</v>
      </c>
      <c r="D7" s="100" t="s">
        <v>7</v>
      </c>
      <c r="E7" s="4" t="s">
        <v>8</v>
      </c>
      <c r="F7" s="104" t="s">
        <v>9</v>
      </c>
      <c r="G7" s="104" t="s">
        <v>10</v>
      </c>
      <c r="H7" s="104" t="s">
        <v>11</v>
      </c>
      <c r="I7" s="5" t="s">
        <v>12</v>
      </c>
      <c r="J7" s="4" t="s">
        <v>8</v>
      </c>
      <c r="K7" s="100" t="s">
        <v>13</v>
      </c>
      <c r="L7" s="100" t="s">
        <v>14</v>
      </c>
      <c r="M7" s="100" t="s">
        <v>15</v>
      </c>
      <c r="N7" s="4" t="s">
        <v>16</v>
      </c>
      <c r="O7" s="95"/>
    </row>
    <row r="8" spans="1:15" ht="46.5" customHeight="1" hidden="1">
      <c r="A8" s="96"/>
      <c r="B8" s="100"/>
      <c r="C8" s="100"/>
      <c r="D8" s="100"/>
      <c r="E8" s="4"/>
      <c r="F8" s="104"/>
      <c r="G8" s="104"/>
      <c r="H8" s="104"/>
      <c r="I8" s="6"/>
      <c r="J8" s="4"/>
      <c r="K8" s="100"/>
      <c r="L8" s="100"/>
      <c r="M8" s="100"/>
      <c r="N8" s="4"/>
      <c r="O8" s="96"/>
    </row>
    <row r="9" spans="1:15" ht="15" customHeight="1">
      <c r="A9" s="7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32">
        <v>7</v>
      </c>
      <c r="H9" s="5">
        <v>8</v>
      </c>
      <c r="I9" s="8">
        <v>9</v>
      </c>
      <c r="J9" s="4">
        <v>10</v>
      </c>
      <c r="K9" s="4">
        <v>11</v>
      </c>
      <c r="L9" s="33">
        <v>12</v>
      </c>
      <c r="M9" s="4">
        <v>13</v>
      </c>
      <c r="N9" s="4">
        <v>14</v>
      </c>
      <c r="O9" s="4">
        <v>15</v>
      </c>
    </row>
    <row r="10" spans="1:18" ht="19.5" customHeight="1">
      <c r="A10" s="73" t="s">
        <v>17</v>
      </c>
      <c r="B10" s="75"/>
      <c r="C10" s="11"/>
      <c r="D10" s="12"/>
      <c r="E10" s="101" t="s">
        <v>18</v>
      </c>
      <c r="F10" s="102"/>
      <c r="G10" s="102"/>
      <c r="H10" s="102"/>
      <c r="I10" s="102"/>
      <c r="J10" s="102"/>
      <c r="K10" s="102"/>
      <c r="L10" s="102"/>
      <c r="M10" s="102"/>
      <c r="N10" s="103"/>
      <c r="O10" s="13"/>
      <c r="R10" s="14"/>
    </row>
    <row r="11" spans="1:18" ht="75" customHeight="1">
      <c r="A11" s="73" t="s">
        <v>23</v>
      </c>
      <c r="B11" s="74"/>
      <c r="C11" s="11"/>
      <c r="D11" s="12"/>
      <c r="E11" s="35" t="s">
        <v>45</v>
      </c>
      <c r="F11" s="16">
        <v>60</v>
      </c>
      <c r="G11" s="34">
        <v>60</v>
      </c>
      <c r="H11" s="12">
        <f>G11/F11</f>
        <v>1</v>
      </c>
      <c r="I11" s="17" t="s">
        <v>21</v>
      </c>
      <c r="J11" s="15" t="s">
        <v>26</v>
      </c>
      <c r="K11" s="18">
        <v>70</v>
      </c>
      <c r="L11" s="64">
        <v>80</v>
      </c>
      <c r="M11" s="12">
        <f>L11/K11</f>
        <v>1.1428571428571428</v>
      </c>
      <c r="N11" s="18" t="s">
        <v>21</v>
      </c>
      <c r="O11" s="13"/>
      <c r="R11" s="14"/>
    </row>
    <row r="12" spans="1:18" ht="40.5" customHeight="1">
      <c r="A12" s="73" t="s">
        <v>139</v>
      </c>
      <c r="B12" s="75"/>
      <c r="C12" s="11"/>
      <c r="D12" s="12"/>
      <c r="E12" s="35" t="s">
        <v>19</v>
      </c>
      <c r="F12" s="16">
        <v>10080</v>
      </c>
      <c r="G12" s="34">
        <v>4984</v>
      </c>
      <c r="H12" s="12">
        <f>G12/F12</f>
        <v>0.49444444444444446</v>
      </c>
      <c r="I12" s="17" t="s">
        <v>21</v>
      </c>
      <c r="J12" s="15" t="s">
        <v>27</v>
      </c>
      <c r="K12" s="18">
        <v>80</v>
      </c>
      <c r="L12" s="64">
        <v>92.5</v>
      </c>
      <c r="M12" s="12">
        <f aca="true" t="shared" si="0" ref="M12:M19">L12/K12</f>
        <v>1.15625</v>
      </c>
      <c r="N12" s="18" t="s">
        <v>21</v>
      </c>
      <c r="O12" s="13"/>
      <c r="R12" s="14"/>
    </row>
    <row r="13" spans="1:18" ht="51" customHeight="1">
      <c r="A13" s="73"/>
      <c r="B13" s="75"/>
      <c r="C13" s="11"/>
      <c r="D13" s="12"/>
      <c r="E13" s="15"/>
      <c r="F13" s="16"/>
      <c r="G13" s="16"/>
      <c r="H13" s="12"/>
      <c r="I13" s="17"/>
      <c r="J13" s="15" t="s">
        <v>57</v>
      </c>
      <c r="K13" s="18">
        <v>1.9</v>
      </c>
      <c r="L13" s="64">
        <v>1.7</v>
      </c>
      <c r="M13" s="12">
        <f>L13/K13</f>
        <v>0.8947368421052632</v>
      </c>
      <c r="N13" s="18" t="s">
        <v>21</v>
      </c>
      <c r="O13" s="13"/>
      <c r="R13" s="14"/>
    </row>
    <row r="14" spans="1:18" ht="31.5" customHeight="1">
      <c r="A14" s="9"/>
      <c r="B14" s="10"/>
      <c r="C14" s="11"/>
      <c r="D14" s="12"/>
      <c r="E14" s="15"/>
      <c r="F14" s="16"/>
      <c r="G14" s="16"/>
      <c r="H14" s="12"/>
      <c r="I14" s="17"/>
      <c r="J14" s="15" t="s">
        <v>28</v>
      </c>
      <c r="K14" s="18">
        <v>100</v>
      </c>
      <c r="L14" s="64">
        <v>100</v>
      </c>
      <c r="M14" s="12">
        <f t="shared" si="0"/>
        <v>1</v>
      </c>
      <c r="N14" s="18" t="s">
        <v>21</v>
      </c>
      <c r="O14" s="13"/>
      <c r="R14" s="14"/>
    </row>
    <row r="15" spans="1:18" ht="41.25" customHeight="1">
      <c r="A15" s="9"/>
      <c r="B15" s="10"/>
      <c r="C15" s="11"/>
      <c r="D15" s="12"/>
      <c r="E15" s="15"/>
      <c r="F15" s="16"/>
      <c r="G15" s="16"/>
      <c r="H15" s="12"/>
      <c r="I15" s="17"/>
      <c r="J15" s="15" t="s">
        <v>58</v>
      </c>
      <c r="K15" s="18">
        <v>95</v>
      </c>
      <c r="L15" s="64">
        <v>100</v>
      </c>
      <c r="M15" s="12">
        <f t="shared" si="0"/>
        <v>1.0526315789473684</v>
      </c>
      <c r="N15" s="18" t="s">
        <v>21</v>
      </c>
      <c r="O15" s="13"/>
      <c r="R15" s="14"/>
    </row>
    <row r="16" spans="1:18" ht="69" customHeight="1">
      <c r="A16" s="9"/>
      <c r="B16" s="10"/>
      <c r="C16" s="11"/>
      <c r="D16" s="12"/>
      <c r="E16" s="15"/>
      <c r="F16" s="16"/>
      <c r="G16" s="16"/>
      <c r="H16" s="12"/>
      <c r="I16" s="17"/>
      <c r="J16" s="15" t="s">
        <v>59</v>
      </c>
      <c r="K16" s="18">
        <v>50</v>
      </c>
      <c r="L16" s="64">
        <v>50</v>
      </c>
      <c r="M16" s="12">
        <f>L16/K16</f>
        <v>1</v>
      </c>
      <c r="N16" s="18" t="s">
        <v>21</v>
      </c>
      <c r="O16" s="13"/>
      <c r="R16" s="14"/>
    </row>
    <row r="17" spans="1:18" ht="50.25" customHeight="1">
      <c r="A17" s="9"/>
      <c r="B17" s="10"/>
      <c r="C17" s="11"/>
      <c r="D17" s="12"/>
      <c r="E17" s="15"/>
      <c r="F17" s="16"/>
      <c r="G17" s="16"/>
      <c r="H17" s="12"/>
      <c r="I17" s="17"/>
      <c r="J17" s="15" t="s">
        <v>60</v>
      </c>
      <c r="K17" s="18">
        <v>100</v>
      </c>
      <c r="L17" s="64">
        <v>100</v>
      </c>
      <c r="M17" s="12">
        <f>L17/K17</f>
        <v>1</v>
      </c>
      <c r="N17" s="18" t="s">
        <v>21</v>
      </c>
      <c r="O17" s="13"/>
      <c r="R17" s="14"/>
    </row>
    <row r="18" spans="1:18" ht="78" customHeight="1">
      <c r="A18" s="9"/>
      <c r="B18" s="10"/>
      <c r="C18" s="11"/>
      <c r="D18" s="12"/>
      <c r="E18" s="19"/>
      <c r="F18" s="16"/>
      <c r="G18" s="16"/>
      <c r="H18" s="16"/>
      <c r="I18" s="17"/>
      <c r="J18" s="15" t="s">
        <v>61</v>
      </c>
      <c r="K18" s="18">
        <v>100</v>
      </c>
      <c r="L18" s="64">
        <v>100</v>
      </c>
      <c r="M18" s="12">
        <f>L18/K18</f>
        <v>1</v>
      </c>
      <c r="N18" s="18" t="s">
        <v>21</v>
      </c>
      <c r="O18" s="13"/>
      <c r="R18" s="14"/>
    </row>
    <row r="19" spans="1:18" ht="64.5" customHeight="1">
      <c r="A19" s="9"/>
      <c r="B19" s="10"/>
      <c r="C19" s="11"/>
      <c r="D19" s="12"/>
      <c r="E19" s="19"/>
      <c r="F19" s="16"/>
      <c r="G19" s="16"/>
      <c r="H19" s="16"/>
      <c r="I19" s="17"/>
      <c r="J19" s="15" t="s">
        <v>62</v>
      </c>
      <c r="K19" s="18">
        <v>100</v>
      </c>
      <c r="L19" s="64">
        <v>100</v>
      </c>
      <c r="M19" s="12">
        <f t="shared" si="0"/>
        <v>1</v>
      </c>
      <c r="N19" s="18" t="s">
        <v>21</v>
      </c>
      <c r="O19" s="13"/>
      <c r="R19" s="14"/>
    </row>
    <row r="20" spans="1:18" ht="19.5" customHeight="1">
      <c r="A20" s="9"/>
      <c r="B20" s="10"/>
      <c r="C20" s="11"/>
      <c r="D20" s="12"/>
      <c r="E20" s="20" t="s">
        <v>20</v>
      </c>
      <c r="F20" s="21" t="s">
        <v>21</v>
      </c>
      <c r="G20" s="21" t="s">
        <v>21</v>
      </c>
      <c r="H20" s="21" t="s">
        <v>21</v>
      </c>
      <c r="I20" s="22">
        <f>(H11+H12)/2</f>
        <v>0.7472222222222222</v>
      </c>
      <c r="J20" s="20" t="s">
        <v>22</v>
      </c>
      <c r="K20" s="21" t="s">
        <v>21</v>
      </c>
      <c r="L20" s="21" t="s">
        <v>21</v>
      </c>
      <c r="M20" s="21" t="s">
        <v>21</v>
      </c>
      <c r="N20" s="22">
        <f>(M19+M18+M12+M11+M13+M14+M15+M16+M17)/9</f>
        <v>1.0273861737677525</v>
      </c>
      <c r="O20" s="23"/>
      <c r="R20" s="14"/>
    </row>
    <row r="21" spans="1:15" ht="21.75" customHeight="1">
      <c r="A21" s="24"/>
      <c r="B21" s="61">
        <v>2875</v>
      </c>
      <c r="C21" s="61">
        <v>2873</v>
      </c>
      <c r="D21" s="70">
        <f>C21/B21</f>
        <v>0.9993043478260869</v>
      </c>
      <c r="E21" s="27" t="s">
        <v>24</v>
      </c>
      <c r="F21" s="25"/>
      <c r="G21" s="25"/>
      <c r="H21" s="25"/>
      <c r="I21" s="28">
        <f>I20</f>
        <v>0.7472222222222222</v>
      </c>
      <c r="J21" s="29" t="s">
        <v>25</v>
      </c>
      <c r="K21" s="28"/>
      <c r="L21" s="28"/>
      <c r="M21" s="28"/>
      <c r="N21" s="28">
        <f>N20</f>
        <v>1.0273861737677525</v>
      </c>
      <c r="O21" s="28">
        <f>(D21+I21+N21)/3</f>
        <v>0.9246375812720206</v>
      </c>
    </row>
    <row r="22" spans="11:14" ht="12.75">
      <c r="K22" s="30"/>
      <c r="L22" s="30"/>
      <c r="M22" s="30"/>
      <c r="N22" s="30"/>
    </row>
    <row r="23" spans="4:14" ht="12.75">
      <c r="D23" s="31"/>
      <c r="E23" s="31" t="s">
        <v>157</v>
      </c>
      <c r="I23" s="3" t="s">
        <v>33</v>
      </c>
      <c r="K23" s="30"/>
      <c r="L23" s="30"/>
      <c r="M23" s="30"/>
      <c r="N23" s="30"/>
    </row>
    <row r="24" spans="4:11" ht="12.75">
      <c r="D24" s="31"/>
      <c r="E24" s="31"/>
      <c r="K24" s="30"/>
    </row>
  </sheetData>
  <mergeCells count="20">
    <mergeCell ref="M7:M8"/>
    <mergeCell ref="E10:N10"/>
    <mergeCell ref="G7:G8"/>
    <mergeCell ref="H7:H8"/>
    <mergeCell ref="K7:K8"/>
    <mergeCell ref="L7:L8"/>
    <mergeCell ref="A5:A8"/>
    <mergeCell ref="B5:N5"/>
    <mergeCell ref="O5:O8"/>
    <mergeCell ref="B6:D6"/>
    <mergeCell ref="E6:I6"/>
    <mergeCell ref="J6:N6"/>
    <mergeCell ref="B7:B8"/>
    <mergeCell ref="C7:C8"/>
    <mergeCell ref="D7:D8"/>
    <mergeCell ref="F7:F8"/>
    <mergeCell ref="B4:O4"/>
    <mergeCell ref="B1:N1"/>
    <mergeCell ref="B2:N2"/>
    <mergeCell ref="E3:J3"/>
  </mergeCells>
  <printOptions/>
  <pageMargins left="0.23" right="0.17" top="0.46" bottom="0.28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R24"/>
  <sheetViews>
    <sheetView workbookViewId="0" topLeftCell="A16">
      <selection activeCell="C13" sqref="C13"/>
    </sheetView>
  </sheetViews>
  <sheetFormatPr defaultColWidth="9.140625" defaultRowHeight="12.75"/>
  <cols>
    <col min="1" max="1" width="4.8515625" style="1" customWidth="1"/>
    <col min="2" max="2" width="8.28125" style="3" customWidth="1"/>
    <col min="3" max="3" width="8.00390625" style="3" customWidth="1"/>
    <col min="4" max="4" width="7.7109375" style="3" customWidth="1"/>
    <col min="5" max="5" width="20.00390625" style="3" customWidth="1"/>
    <col min="6" max="6" width="6.28125" style="3" customWidth="1"/>
    <col min="7" max="7" width="6.00390625" style="3" customWidth="1"/>
    <col min="8" max="8" width="6.8515625" style="3" customWidth="1"/>
    <col min="9" max="9" width="8.00390625" style="3" customWidth="1"/>
    <col min="10" max="10" width="32.28125" style="3" customWidth="1"/>
    <col min="11" max="11" width="7.140625" style="3" customWidth="1"/>
    <col min="12" max="12" width="6.8515625" style="3" customWidth="1"/>
    <col min="13" max="13" width="8.140625" style="3" customWidth="1"/>
    <col min="14" max="14" width="7.421875" style="3" customWidth="1"/>
    <col min="15" max="15" width="8.8515625" style="3" customWidth="1"/>
    <col min="16" max="16384" width="9.140625" style="3" customWidth="1"/>
  </cols>
  <sheetData>
    <row r="1" spans="2:15" ht="14.25"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166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 customHeight="1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51.75" customHeight="1">
      <c r="A6" s="95"/>
      <c r="B6" s="105" t="s">
        <v>29</v>
      </c>
      <c r="C6" s="106"/>
      <c r="D6" s="107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25.5" customHeight="1">
      <c r="A7" s="95"/>
      <c r="B7" s="100" t="s">
        <v>5</v>
      </c>
      <c r="C7" s="100" t="s">
        <v>6</v>
      </c>
      <c r="D7" s="100" t="s">
        <v>7</v>
      </c>
      <c r="E7" s="4" t="s">
        <v>8</v>
      </c>
      <c r="F7" s="104" t="s">
        <v>9</v>
      </c>
      <c r="G7" s="104" t="s">
        <v>10</v>
      </c>
      <c r="H7" s="104" t="s">
        <v>11</v>
      </c>
      <c r="I7" s="5" t="s">
        <v>12</v>
      </c>
      <c r="J7" s="4" t="s">
        <v>8</v>
      </c>
      <c r="K7" s="100" t="s">
        <v>13</v>
      </c>
      <c r="L7" s="100" t="s">
        <v>14</v>
      </c>
      <c r="M7" s="100" t="s">
        <v>15</v>
      </c>
      <c r="N7" s="4" t="s">
        <v>16</v>
      </c>
      <c r="O7" s="95"/>
    </row>
    <row r="8" spans="1:15" ht="46.5" customHeight="1" hidden="1">
      <c r="A8" s="96"/>
      <c r="B8" s="100"/>
      <c r="C8" s="100"/>
      <c r="D8" s="100"/>
      <c r="E8" s="4"/>
      <c r="F8" s="104"/>
      <c r="G8" s="104"/>
      <c r="H8" s="104"/>
      <c r="I8" s="6"/>
      <c r="J8" s="4"/>
      <c r="K8" s="100"/>
      <c r="L8" s="100"/>
      <c r="M8" s="100"/>
      <c r="N8" s="4"/>
      <c r="O8" s="96"/>
    </row>
    <row r="9" spans="1:15" ht="15" customHeight="1">
      <c r="A9" s="7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32">
        <v>7</v>
      </c>
      <c r="H9" s="5">
        <v>8</v>
      </c>
      <c r="I9" s="8">
        <v>9</v>
      </c>
      <c r="J9" s="4">
        <v>10</v>
      </c>
      <c r="K9" s="4">
        <v>11</v>
      </c>
      <c r="L9" s="33">
        <v>12</v>
      </c>
      <c r="M9" s="4">
        <v>13</v>
      </c>
      <c r="N9" s="4">
        <v>14</v>
      </c>
      <c r="O9" s="4">
        <v>15</v>
      </c>
    </row>
    <row r="10" spans="1:18" ht="19.5" customHeight="1">
      <c r="A10" s="73" t="s">
        <v>17</v>
      </c>
      <c r="B10" s="74"/>
      <c r="C10" s="11"/>
      <c r="D10" s="12"/>
      <c r="E10" s="101" t="s">
        <v>18</v>
      </c>
      <c r="F10" s="102"/>
      <c r="G10" s="102"/>
      <c r="H10" s="102"/>
      <c r="I10" s="102"/>
      <c r="J10" s="102"/>
      <c r="K10" s="102"/>
      <c r="L10" s="102"/>
      <c r="M10" s="102"/>
      <c r="N10" s="103"/>
      <c r="O10" s="13"/>
      <c r="R10" s="14"/>
    </row>
    <row r="11" spans="1:18" ht="75" customHeight="1">
      <c r="A11" s="73" t="s">
        <v>23</v>
      </c>
      <c r="B11" s="74"/>
      <c r="C11" s="11"/>
      <c r="D11" s="12"/>
      <c r="E11" s="35" t="s">
        <v>45</v>
      </c>
      <c r="F11" s="16">
        <v>20</v>
      </c>
      <c r="G11" s="34">
        <v>19</v>
      </c>
      <c r="H11" s="12">
        <f>G11/F11</f>
        <v>0.95</v>
      </c>
      <c r="I11" s="17" t="s">
        <v>21</v>
      </c>
      <c r="J11" s="15" t="s">
        <v>26</v>
      </c>
      <c r="K11" s="18">
        <v>85</v>
      </c>
      <c r="L11" s="64">
        <v>85</v>
      </c>
      <c r="M11" s="12">
        <f>L11/K11</f>
        <v>1</v>
      </c>
      <c r="N11" s="18" t="s">
        <v>21</v>
      </c>
      <c r="O11" s="13"/>
      <c r="R11" s="14"/>
    </row>
    <row r="12" spans="1:18" ht="40.5" customHeight="1">
      <c r="A12" s="73" t="s">
        <v>139</v>
      </c>
      <c r="B12" s="75"/>
      <c r="C12" s="11"/>
      <c r="D12" s="12"/>
      <c r="E12" s="35" t="s">
        <v>19</v>
      </c>
      <c r="F12" s="16">
        <v>3360</v>
      </c>
      <c r="G12" s="34">
        <v>1824</v>
      </c>
      <c r="H12" s="12">
        <f>G12/F12</f>
        <v>0.5428571428571428</v>
      </c>
      <c r="I12" s="17" t="s">
        <v>21</v>
      </c>
      <c r="J12" s="15" t="s">
        <v>27</v>
      </c>
      <c r="K12" s="18">
        <v>90</v>
      </c>
      <c r="L12" s="64">
        <v>90</v>
      </c>
      <c r="M12" s="12">
        <f aca="true" t="shared" si="0" ref="M12:M19">L12/K12</f>
        <v>1</v>
      </c>
      <c r="N12" s="18" t="s">
        <v>21</v>
      </c>
      <c r="O12" s="13"/>
      <c r="R12" s="14"/>
    </row>
    <row r="13" spans="1:18" ht="50.25" customHeight="1">
      <c r="A13" s="73"/>
      <c r="B13" s="75"/>
      <c r="C13" s="11"/>
      <c r="D13" s="12"/>
      <c r="E13" s="15"/>
      <c r="F13" s="16"/>
      <c r="G13" s="16"/>
      <c r="H13" s="12"/>
      <c r="I13" s="17"/>
      <c r="J13" s="15" t="s">
        <v>57</v>
      </c>
      <c r="K13" s="18">
        <v>0</v>
      </c>
      <c r="L13" s="64">
        <v>0</v>
      </c>
      <c r="M13" s="12">
        <v>0</v>
      </c>
      <c r="N13" s="18" t="s">
        <v>21</v>
      </c>
      <c r="O13" s="13"/>
      <c r="R13" s="14"/>
    </row>
    <row r="14" spans="1:18" ht="26.25" customHeight="1">
      <c r="A14" s="9"/>
      <c r="B14" s="10"/>
      <c r="C14" s="11"/>
      <c r="D14" s="12"/>
      <c r="E14" s="15"/>
      <c r="F14" s="16"/>
      <c r="G14" s="16"/>
      <c r="H14" s="12"/>
      <c r="I14" s="17"/>
      <c r="J14" s="15" t="s">
        <v>28</v>
      </c>
      <c r="K14" s="18">
        <v>100</v>
      </c>
      <c r="L14" s="64">
        <v>100</v>
      </c>
      <c r="M14" s="12">
        <f t="shared" si="0"/>
        <v>1</v>
      </c>
      <c r="N14" s="18" t="s">
        <v>21</v>
      </c>
      <c r="O14" s="13"/>
      <c r="R14" s="14"/>
    </row>
    <row r="15" spans="1:18" ht="41.25" customHeight="1">
      <c r="A15" s="9"/>
      <c r="B15" s="10"/>
      <c r="C15" s="11"/>
      <c r="D15" s="12"/>
      <c r="E15" s="15"/>
      <c r="F15" s="16"/>
      <c r="G15" s="16"/>
      <c r="H15" s="12"/>
      <c r="I15" s="17"/>
      <c r="J15" s="15" t="s">
        <v>58</v>
      </c>
      <c r="K15" s="18">
        <v>95</v>
      </c>
      <c r="L15" s="64">
        <v>95</v>
      </c>
      <c r="M15" s="12">
        <f t="shared" si="0"/>
        <v>1</v>
      </c>
      <c r="N15" s="18" t="s">
        <v>21</v>
      </c>
      <c r="O15" s="13"/>
      <c r="R15" s="14"/>
    </row>
    <row r="16" spans="1:18" ht="66.75" customHeight="1">
      <c r="A16" s="9"/>
      <c r="B16" s="10"/>
      <c r="C16" s="11"/>
      <c r="D16" s="12"/>
      <c r="E16" s="15"/>
      <c r="F16" s="16"/>
      <c r="G16" s="16"/>
      <c r="H16" s="12"/>
      <c r="I16" s="17"/>
      <c r="J16" s="15" t="s">
        <v>59</v>
      </c>
      <c r="K16" s="18">
        <v>50</v>
      </c>
      <c r="L16" s="64">
        <v>50</v>
      </c>
      <c r="M16" s="12">
        <f>L16/K16</f>
        <v>1</v>
      </c>
      <c r="N16" s="18" t="s">
        <v>21</v>
      </c>
      <c r="O16" s="13"/>
      <c r="R16" s="14"/>
    </row>
    <row r="17" spans="1:18" ht="51.75" customHeight="1">
      <c r="A17" s="9"/>
      <c r="B17" s="10"/>
      <c r="C17" s="11"/>
      <c r="D17" s="12"/>
      <c r="E17" s="15"/>
      <c r="F17" s="16"/>
      <c r="G17" s="16"/>
      <c r="H17" s="12"/>
      <c r="I17" s="17"/>
      <c r="J17" s="15" t="s">
        <v>60</v>
      </c>
      <c r="K17" s="18">
        <v>100</v>
      </c>
      <c r="L17" s="64">
        <v>100</v>
      </c>
      <c r="M17" s="12">
        <f>L17/K17</f>
        <v>1</v>
      </c>
      <c r="N17" s="18" t="s">
        <v>21</v>
      </c>
      <c r="O17" s="13"/>
      <c r="R17" s="14"/>
    </row>
    <row r="18" spans="1:18" ht="75.75" customHeight="1">
      <c r="A18" s="9"/>
      <c r="B18" s="10"/>
      <c r="C18" s="11"/>
      <c r="D18" s="12"/>
      <c r="E18" s="19"/>
      <c r="F18" s="16"/>
      <c r="G18" s="16"/>
      <c r="H18" s="16"/>
      <c r="I18" s="17"/>
      <c r="J18" s="15" t="s">
        <v>61</v>
      </c>
      <c r="K18" s="18">
        <v>100</v>
      </c>
      <c r="L18" s="64">
        <v>100</v>
      </c>
      <c r="M18" s="12">
        <f t="shared" si="0"/>
        <v>1</v>
      </c>
      <c r="N18" s="18" t="s">
        <v>21</v>
      </c>
      <c r="O18" s="13"/>
      <c r="R18" s="14"/>
    </row>
    <row r="19" spans="1:18" ht="67.5" customHeight="1">
      <c r="A19" s="9"/>
      <c r="B19" s="10"/>
      <c r="C19" s="11"/>
      <c r="D19" s="12"/>
      <c r="E19" s="19"/>
      <c r="F19" s="16"/>
      <c r="G19" s="16"/>
      <c r="H19" s="16"/>
      <c r="I19" s="17"/>
      <c r="J19" s="15" t="s">
        <v>62</v>
      </c>
      <c r="K19" s="18">
        <v>100</v>
      </c>
      <c r="L19" s="64">
        <v>100</v>
      </c>
      <c r="M19" s="12">
        <f t="shared" si="0"/>
        <v>1</v>
      </c>
      <c r="N19" s="18" t="s">
        <v>21</v>
      </c>
      <c r="O19" s="13"/>
      <c r="R19" s="14"/>
    </row>
    <row r="20" spans="1:18" ht="19.5" customHeight="1">
      <c r="A20" s="9"/>
      <c r="B20" s="10"/>
      <c r="C20" s="11"/>
      <c r="D20" s="12"/>
      <c r="E20" s="20" t="s">
        <v>20</v>
      </c>
      <c r="F20" s="21" t="s">
        <v>21</v>
      </c>
      <c r="G20" s="21" t="s">
        <v>21</v>
      </c>
      <c r="H20" s="21" t="s">
        <v>21</v>
      </c>
      <c r="I20" s="22">
        <f>(H11+H12)/2</f>
        <v>0.7464285714285714</v>
      </c>
      <c r="J20" s="20" t="s">
        <v>22</v>
      </c>
      <c r="K20" s="21" t="s">
        <v>21</v>
      </c>
      <c r="L20" s="21" t="s">
        <v>21</v>
      </c>
      <c r="M20" s="21" t="s">
        <v>21</v>
      </c>
      <c r="N20" s="22">
        <f>(M19+M18+M12+M11+M13+M14+M15+M16+M17)/9</f>
        <v>0.8888888888888888</v>
      </c>
      <c r="O20" s="23"/>
      <c r="R20" s="14"/>
    </row>
    <row r="21" spans="1:15" ht="21.75" customHeight="1">
      <c r="A21" s="24"/>
      <c r="B21" s="61">
        <v>1634.8</v>
      </c>
      <c r="C21" s="61">
        <v>1632.8</v>
      </c>
      <c r="D21" s="26">
        <f>C21/B21</f>
        <v>0.9987766087594813</v>
      </c>
      <c r="E21" s="27" t="s">
        <v>24</v>
      </c>
      <c r="F21" s="25"/>
      <c r="G21" s="25"/>
      <c r="H21" s="25"/>
      <c r="I21" s="28">
        <f>I20</f>
        <v>0.7464285714285714</v>
      </c>
      <c r="J21" s="29" t="s">
        <v>25</v>
      </c>
      <c r="K21" s="28"/>
      <c r="L21" s="28"/>
      <c r="M21" s="28"/>
      <c r="N21" s="28">
        <f>N20</f>
        <v>0.8888888888888888</v>
      </c>
      <c r="O21" s="28">
        <f>(D21+I21+N21)/3</f>
        <v>0.8780313563589806</v>
      </c>
    </row>
    <row r="22" spans="11:14" ht="12.75">
      <c r="K22" s="30"/>
      <c r="L22" s="30"/>
      <c r="M22" s="30"/>
      <c r="N22" s="30"/>
    </row>
    <row r="23" spans="4:14" ht="12.75">
      <c r="D23" s="31"/>
      <c r="E23" s="31" t="s">
        <v>157</v>
      </c>
      <c r="I23" s="3" t="s">
        <v>34</v>
      </c>
      <c r="K23" s="30"/>
      <c r="L23" s="30"/>
      <c r="M23" s="30"/>
      <c r="N23" s="30"/>
    </row>
    <row r="24" spans="4:11" ht="12.75">
      <c r="D24" s="31"/>
      <c r="E24" s="31"/>
      <c r="K24" s="30"/>
    </row>
  </sheetData>
  <mergeCells count="20">
    <mergeCell ref="E10:N10"/>
    <mergeCell ref="B4:O4"/>
    <mergeCell ref="A5:A8"/>
    <mergeCell ref="B5:N5"/>
    <mergeCell ref="O5:O8"/>
    <mergeCell ref="B6:D6"/>
    <mergeCell ref="E6:I6"/>
    <mergeCell ref="J6:N6"/>
    <mergeCell ref="B7:B8"/>
    <mergeCell ref="C7:C8"/>
    <mergeCell ref="B1:N1"/>
    <mergeCell ref="B2:N2"/>
    <mergeCell ref="E3:J3"/>
    <mergeCell ref="L7:L8"/>
    <mergeCell ref="M7:M8"/>
    <mergeCell ref="D7:D8"/>
    <mergeCell ref="K7:K8"/>
    <mergeCell ref="F7:F8"/>
    <mergeCell ref="G7:G8"/>
    <mergeCell ref="H7:H8"/>
  </mergeCells>
  <printOptions/>
  <pageMargins left="0.23" right="0.17" top="0.46" bottom="0.2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R24"/>
  <sheetViews>
    <sheetView workbookViewId="0" topLeftCell="A16">
      <selection activeCell="C13" sqref="C13"/>
    </sheetView>
  </sheetViews>
  <sheetFormatPr defaultColWidth="9.140625" defaultRowHeight="12.75"/>
  <cols>
    <col min="1" max="1" width="4.8515625" style="1" customWidth="1"/>
    <col min="2" max="2" width="8.28125" style="3" customWidth="1"/>
    <col min="3" max="3" width="8.00390625" style="3" customWidth="1"/>
    <col min="4" max="4" width="7.7109375" style="3" customWidth="1"/>
    <col min="5" max="5" width="20.00390625" style="3" customWidth="1"/>
    <col min="6" max="6" width="6.28125" style="3" customWidth="1"/>
    <col min="7" max="7" width="6.00390625" style="3" customWidth="1"/>
    <col min="8" max="8" width="6.8515625" style="3" customWidth="1"/>
    <col min="9" max="9" width="8.00390625" style="3" customWidth="1"/>
    <col min="10" max="10" width="32.28125" style="3" customWidth="1"/>
    <col min="11" max="11" width="7.140625" style="3" customWidth="1"/>
    <col min="12" max="12" width="6.8515625" style="3" customWidth="1"/>
    <col min="13" max="13" width="8.140625" style="3" customWidth="1"/>
    <col min="14" max="14" width="7.421875" style="3" customWidth="1"/>
    <col min="15" max="15" width="8.8515625" style="3" customWidth="1"/>
    <col min="16" max="16384" width="9.140625" style="3" customWidth="1"/>
  </cols>
  <sheetData>
    <row r="1" spans="2:15" ht="14.25"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160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 customHeight="1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51.75" customHeight="1">
      <c r="A6" s="95"/>
      <c r="B6" s="105" t="s">
        <v>29</v>
      </c>
      <c r="C6" s="106"/>
      <c r="D6" s="107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25.5" customHeight="1">
      <c r="A7" s="95"/>
      <c r="B7" s="100" t="s">
        <v>5</v>
      </c>
      <c r="C7" s="100" t="s">
        <v>6</v>
      </c>
      <c r="D7" s="100" t="s">
        <v>7</v>
      </c>
      <c r="E7" s="4" t="s">
        <v>8</v>
      </c>
      <c r="F7" s="104" t="s">
        <v>9</v>
      </c>
      <c r="G7" s="104" t="s">
        <v>10</v>
      </c>
      <c r="H7" s="104" t="s">
        <v>11</v>
      </c>
      <c r="I7" s="5" t="s">
        <v>12</v>
      </c>
      <c r="J7" s="4" t="s">
        <v>8</v>
      </c>
      <c r="K7" s="100" t="s">
        <v>13</v>
      </c>
      <c r="L7" s="100" t="s">
        <v>14</v>
      </c>
      <c r="M7" s="100" t="s">
        <v>15</v>
      </c>
      <c r="N7" s="4" t="s">
        <v>16</v>
      </c>
      <c r="O7" s="95"/>
    </row>
    <row r="8" spans="1:15" ht="46.5" customHeight="1" hidden="1">
      <c r="A8" s="96"/>
      <c r="B8" s="100"/>
      <c r="C8" s="100"/>
      <c r="D8" s="100"/>
      <c r="E8" s="4"/>
      <c r="F8" s="104"/>
      <c r="G8" s="104"/>
      <c r="H8" s="104"/>
      <c r="I8" s="6"/>
      <c r="J8" s="4"/>
      <c r="K8" s="100"/>
      <c r="L8" s="100"/>
      <c r="M8" s="100"/>
      <c r="N8" s="4"/>
      <c r="O8" s="96"/>
    </row>
    <row r="9" spans="1:15" ht="15" customHeight="1">
      <c r="A9" s="7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32">
        <v>7</v>
      </c>
      <c r="H9" s="5">
        <v>8</v>
      </c>
      <c r="I9" s="8">
        <v>9</v>
      </c>
      <c r="J9" s="4">
        <v>10</v>
      </c>
      <c r="K9" s="4">
        <v>11</v>
      </c>
      <c r="L9" s="33">
        <v>12</v>
      </c>
      <c r="M9" s="4">
        <v>13</v>
      </c>
      <c r="N9" s="4">
        <v>14</v>
      </c>
      <c r="O9" s="4">
        <v>15</v>
      </c>
    </row>
    <row r="10" spans="1:18" ht="19.5" customHeight="1">
      <c r="A10" s="73" t="s">
        <v>17</v>
      </c>
      <c r="B10" s="74"/>
      <c r="C10" s="11"/>
      <c r="D10" s="12"/>
      <c r="E10" s="101" t="s">
        <v>18</v>
      </c>
      <c r="F10" s="102"/>
      <c r="G10" s="102"/>
      <c r="H10" s="102"/>
      <c r="I10" s="102"/>
      <c r="J10" s="102"/>
      <c r="K10" s="102"/>
      <c r="L10" s="102"/>
      <c r="M10" s="102"/>
      <c r="N10" s="103"/>
      <c r="O10" s="13"/>
      <c r="R10" s="14"/>
    </row>
    <row r="11" spans="1:18" ht="75" customHeight="1">
      <c r="A11" s="73" t="s">
        <v>23</v>
      </c>
      <c r="B11" s="74"/>
      <c r="C11" s="11"/>
      <c r="D11" s="12"/>
      <c r="E11" s="35" t="s">
        <v>45</v>
      </c>
      <c r="F11" s="16">
        <v>16</v>
      </c>
      <c r="G11" s="34">
        <v>16</v>
      </c>
      <c r="H11" s="12">
        <f>G11/F11</f>
        <v>1</v>
      </c>
      <c r="I11" s="17" t="s">
        <v>21</v>
      </c>
      <c r="J11" s="15" t="s">
        <v>26</v>
      </c>
      <c r="K11" s="18">
        <v>85</v>
      </c>
      <c r="L11" s="64">
        <v>85</v>
      </c>
      <c r="M11" s="12">
        <f>L11/K11</f>
        <v>1</v>
      </c>
      <c r="N11" s="18" t="s">
        <v>21</v>
      </c>
      <c r="O11" s="13"/>
      <c r="R11" s="14"/>
    </row>
    <row r="12" spans="1:18" ht="40.5" customHeight="1">
      <c r="A12" s="73" t="s">
        <v>139</v>
      </c>
      <c r="B12" s="75"/>
      <c r="C12" s="11"/>
      <c r="D12" s="12"/>
      <c r="E12" s="35" t="s">
        <v>19</v>
      </c>
      <c r="F12" s="16">
        <v>2688</v>
      </c>
      <c r="G12" s="34">
        <v>1086</v>
      </c>
      <c r="H12" s="12">
        <f>G12/F12</f>
        <v>0.40401785714285715</v>
      </c>
      <c r="I12" s="17" t="s">
        <v>21</v>
      </c>
      <c r="J12" s="15" t="s">
        <v>27</v>
      </c>
      <c r="K12" s="18">
        <v>88</v>
      </c>
      <c r="L12" s="64">
        <v>88</v>
      </c>
      <c r="M12" s="12">
        <f aca="true" t="shared" si="0" ref="M12:M19">L12/K12</f>
        <v>1</v>
      </c>
      <c r="N12" s="18" t="s">
        <v>21</v>
      </c>
      <c r="O12" s="13"/>
      <c r="R12" s="14"/>
    </row>
    <row r="13" spans="1:18" ht="51.75" customHeight="1">
      <c r="A13" s="73"/>
      <c r="B13" s="75"/>
      <c r="C13" s="11"/>
      <c r="D13" s="12"/>
      <c r="E13" s="15"/>
      <c r="F13" s="16"/>
      <c r="G13" s="16"/>
      <c r="H13" s="12"/>
      <c r="I13" s="17"/>
      <c r="J13" s="15" t="s">
        <v>57</v>
      </c>
      <c r="K13" s="18">
        <v>0</v>
      </c>
      <c r="L13" s="64">
        <v>0</v>
      </c>
      <c r="M13" s="12">
        <v>0</v>
      </c>
      <c r="N13" s="18" t="s">
        <v>21</v>
      </c>
      <c r="O13" s="13"/>
      <c r="R13" s="14"/>
    </row>
    <row r="14" spans="1:18" ht="26.25" customHeight="1">
      <c r="A14" s="9"/>
      <c r="B14" s="10"/>
      <c r="C14" s="11"/>
      <c r="D14" s="12"/>
      <c r="E14" s="15"/>
      <c r="F14" s="16"/>
      <c r="G14" s="16"/>
      <c r="H14" s="12"/>
      <c r="I14" s="17"/>
      <c r="J14" s="15" t="s">
        <v>28</v>
      </c>
      <c r="K14" s="18">
        <v>100</v>
      </c>
      <c r="L14" s="64">
        <v>100</v>
      </c>
      <c r="M14" s="12">
        <f t="shared" si="0"/>
        <v>1</v>
      </c>
      <c r="N14" s="18" t="s">
        <v>21</v>
      </c>
      <c r="O14" s="13"/>
      <c r="R14" s="14"/>
    </row>
    <row r="15" spans="1:18" ht="41.25" customHeight="1">
      <c r="A15" s="9"/>
      <c r="B15" s="10"/>
      <c r="C15" s="11"/>
      <c r="D15" s="12"/>
      <c r="E15" s="15"/>
      <c r="F15" s="16"/>
      <c r="G15" s="16"/>
      <c r="H15" s="12"/>
      <c r="I15" s="17"/>
      <c r="J15" s="15" t="s">
        <v>58</v>
      </c>
      <c r="K15" s="18">
        <v>95</v>
      </c>
      <c r="L15" s="64">
        <v>100</v>
      </c>
      <c r="M15" s="12">
        <f t="shared" si="0"/>
        <v>1.0526315789473684</v>
      </c>
      <c r="N15" s="18" t="s">
        <v>21</v>
      </c>
      <c r="O15" s="13"/>
      <c r="R15" s="14"/>
    </row>
    <row r="16" spans="1:18" ht="65.25" customHeight="1">
      <c r="A16" s="9"/>
      <c r="B16" s="10"/>
      <c r="C16" s="11"/>
      <c r="D16" s="12"/>
      <c r="E16" s="15"/>
      <c r="F16" s="16"/>
      <c r="G16" s="16"/>
      <c r="H16" s="12"/>
      <c r="I16" s="17"/>
      <c r="J16" s="15" t="s">
        <v>59</v>
      </c>
      <c r="K16" s="18">
        <v>50</v>
      </c>
      <c r="L16" s="64">
        <v>50</v>
      </c>
      <c r="M16" s="12">
        <f>L16/K16</f>
        <v>1</v>
      </c>
      <c r="N16" s="18" t="s">
        <v>21</v>
      </c>
      <c r="O16" s="13"/>
      <c r="R16" s="14"/>
    </row>
    <row r="17" spans="1:18" ht="51.75" customHeight="1">
      <c r="A17" s="9"/>
      <c r="B17" s="10"/>
      <c r="C17" s="11"/>
      <c r="D17" s="12"/>
      <c r="E17" s="15"/>
      <c r="F17" s="16"/>
      <c r="G17" s="16"/>
      <c r="H17" s="12"/>
      <c r="I17" s="17"/>
      <c r="J17" s="15" t="s">
        <v>60</v>
      </c>
      <c r="K17" s="18">
        <v>100</v>
      </c>
      <c r="L17" s="64">
        <v>100</v>
      </c>
      <c r="M17" s="12">
        <f>L17/K17</f>
        <v>1</v>
      </c>
      <c r="N17" s="18" t="s">
        <v>21</v>
      </c>
      <c r="O17" s="13"/>
      <c r="R17" s="14"/>
    </row>
    <row r="18" spans="1:18" ht="77.25" customHeight="1">
      <c r="A18" s="9"/>
      <c r="B18" s="10"/>
      <c r="C18" s="11"/>
      <c r="D18" s="12"/>
      <c r="E18" s="19"/>
      <c r="F18" s="16"/>
      <c r="G18" s="16"/>
      <c r="H18" s="16"/>
      <c r="I18" s="17"/>
      <c r="J18" s="15" t="s">
        <v>61</v>
      </c>
      <c r="K18" s="18">
        <v>100</v>
      </c>
      <c r="L18" s="64">
        <v>100</v>
      </c>
      <c r="M18" s="12">
        <f>L18/K18</f>
        <v>1</v>
      </c>
      <c r="N18" s="18" t="s">
        <v>21</v>
      </c>
      <c r="O18" s="13"/>
      <c r="R18" s="14"/>
    </row>
    <row r="19" spans="1:18" ht="64.5" customHeight="1">
      <c r="A19" s="9"/>
      <c r="B19" s="10"/>
      <c r="C19" s="11"/>
      <c r="D19" s="12"/>
      <c r="E19" s="19"/>
      <c r="F19" s="16"/>
      <c r="G19" s="16"/>
      <c r="H19" s="16"/>
      <c r="I19" s="17"/>
      <c r="J19" s="15" t="s">
        <v>62</v>
      </c>
      <c r="K19" s="18">
        <v>100</v>
      </c>
      <c r="L19" s="64">
        <v>100</v>
      </c>
      <c r="M19" s="12">
        <f t="shared" si="0"/>
        <v>1</v>
      </c>
      <c r="N19" s="18" t="s">
        <v>21</v>
      </c>
      <c r="O19" s="13"/>
      <c r="R19" s="14"/>
    </row>
    <row r="20" spans="1:18" ht="19.5" customHeight="1">
      <c r="A20" s="9"/>
      <c r="B20" s="10"/>
      <c r="C20" s="11"/>
      <c r="D20" s="12"/>
      <c r="E20" s="20" t="s">
        <v>20</v>
      </c>
      <c r="F20" s="21" t="s">
        <v>21</v>
      </c>
      <c r="G20" s="21" t="s">
        <v>21</v>
      </c>
      <c r="H20" s="21" t="s">
        <v>21</v>
      </c>
      <c r="I20" s="22">
        <f>(H11+H12)/2</f>
        <v>0.7020089285714286</v>
      </c>
      <c r="J20" s="20" t="s">
        <v>22</v>
      </c>
      <c r="K20" s="21" t="s">
        <v>21</v>
      </c>
      <c r="L20" s="21" t="s">
        <v>21</v>
      </c>
      <c r="M20" s="21" t="s">
        <v>21</v>
      </c>
      <c r="N20" s="22">
        <f>(M19+M18+M12+M11+M13+M14+M15+M16+M17)/9</f>
        <v>0.8947368421052632</v>
      </c>
      <c r="O20" s="23"/>
      <c r="R20" s="14"/>
    </row>
    <row r="21" spans="1:15" ht="21.75" customHeight="1">
      <c r="A21" s="24"/>
      <c r="B21" s="61">
        <v>996.5</v>
      </c>
      <c r="C21" s="62">
        <v>994.5</v>
      </c>
      <c r="D21" s="26">
        <f>C21/B21</f>
        <v>0.9979929754139488</v>
      </c>
      <c r="E21" s="27" t="s">
        <v>24</v>
      </c>
      <c r="F21" s="25"/>
      <c r="G21" s="25"/>
      <c r="H21" s="25"/>
      <c r="I21" s="28">
        <f>I20</f>
        <v>0.7020089285714286</v>
      </c>
      <c r="J21" s="29" t="s">
        <v>25</v>
      </c>
      <c r="K21" s="28"/>
      <c r="L21" s="28"/>
      <c r="M21" s="28"/>
      <c r="N21" s="28">
        <f>N20</f>
        <v>0.8947368421052632</v>
      </c>
      <c r="O21" s="28">
        <f>(D21+I21+N21)/3</f>
        <v>0.864912915363547</v>
      </c>
    </row>
    <row r="22" spans="11:14" ht="12.75">
      <c r="K22" s="30"/>
      <c r="L22" s="30"/>
      <c r="M22" s="30"/>
      <c r="N22" s="30"/>
    </row>
    <row r="23" spans="4:14" ht="12.75">
      <c r="D23" s="31"/>
      <c r="E23" s="31" t="s">
        <v>156</v>
      </c>
      <c r="I23" s="3" t="s">
        <v>64</v>
      </c>
      <c r="K23" s="30"/>
      <c r="L23" s="30"/>
      <c r="M23" s="30"/>
      <c r="N23" s="30"/>
    </row>
    <row r="24" spans="4:11" ht="12.75">
      <c r="D24" s="31"/>
      <c r="E24" s="31"/>
      <c r="K24" s="30"/>
    </row>
  </sheetData>
  <mergeCells count="20">
    <mergeCell ref="A5:A8"/>
    <mergeCell ref="B5:N5"/>
    <mergeCell ref="M7:M8"/>
    <mergeCell ref="B1:N1"/>
    <mergeCell ref="B2:N2"/>
    <mergeCell ref="E3:J3"/>
    <mergeCell ref="C7:C8"/>
    <mergeCell ref="D7:D8"/>
    <mergeCell ref="K7:K8"/>
    <mergeCell ref="L7:L8"/>
    <mergeCell ref="E10:N10"/>
    <mergeCell ref="B4:O4"/>
    <mergeCell ref="F7:F8"/>
    <mergeCell ref="G7:G8"/>
    <mergeCell ref="H7:H8"/>
    <mergeCell ref="O5:O8"/>
    <mergeCell ref="B6:D6"/>
    <mergeCell ref="E6:I6"/>
    <mergeCell ref="J6:N6"/>
    <mergeCell ref="B7:B8"/>
  </mergeCells>
  <printOptions/>
  <pageMargins left="0.23" right="0.17" top="0.46" bottom="0.28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R24"/>
  <sheetViews>
    <sheetView workbookViewId="0" topLeftCell="A16">
      <selection activeCell="D14" sqref="D14"/>
    </sheetView>
  </sheetViews>
  <sheetFormatPr defaultColWidth="9.140625" defaultRowHeight="12.75"/>
  <cols>
    <col min="1" max="1" width="4.8515625" style="1" customWidth="1"/>
    <col min="2" max="2" width="8.28125" style="3" customWidth="1"/>
    <col min="3" max="3" width="8.00390625" style="3" customWidth="1"/>
    <col min="4" max="4" width="7.7109375" style="3" customWidth="1"/>
    <col min="5" max="5" width="20.00390625" style="3" customWidth="1"/>
    <col min="6" max="6" width="6.28125" style="3" customWidth="1"/>
    <col min="7" max="7" width="6.00390625" style="3" customWidth="1"/>
    <col min="8" max="8" width="6.8515625" style="3" customWidth="1"/>
    <col min="9" max="9" width="8.00390625" style="3" customWidth="1"/>
    <col min="10" max="10" width="32.28125" style="3" customWidth="1"/>
    <col min="11" max="11" width="7.140625" style="3" customWidth="1"/>
    <col min="12" max="12" width="6.8515625" style="3" customWidth="1"/>
    <col min="13" max="13" width="8.140625" style="3" customWidth="1"/>
    <col min="14" max="14" width="7.421875" style="3" customWidth="1"/>
    <col min="15" max="15" width="8.8515625" style="3" customWidth="1"/>
    <col min="16" max="16384" width="9.140625" style="3" customWidth="1"/>
  </cols>
  <sheetData>
    <row r="1" spans="2:15" ht="14.25">
      <c r="B1" s="88" t="s">
        <v>183</v>
      </c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2"/>
    </row>
    <row r="2" spans="2:15" ht="14.25">
      <c r="B2" s="88" t="s">
        <v>161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2"/>
    </row>
    <row r="3" spans="2:15" ht="14.25">
      <c r="B3" s="2"/>
      <c r="C3" s="2"/>
      <c r="D3" s="2"/>
      <c r="E3" s="88" t="s">
        <v>188</v>
      </c>
      <c r="F3" s="88"/>
      <c r="G3" s="88"/>
      <c r="H3" s="88"/>
      <c r="I3" s="88"/>
      <c r="J3" s="89"/>
      <c r="K3" s="2"/>
      <c r="L3" s="2"/>
      <c r="M3" s="2"/>
      <c r="N3" s="2"/>
      <c r="O3" s="2"/>
    </row>
    <row r="4" spans="2:15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 customHeight="1">
      <c r="A5" s="94" t="s">
        <v>0</v>
      </c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94" t="s">
        <v>2</v>
      </c>
    </row>
    <row r="6" spans="1:15" ht="51.75" customHeight="1">
      <c r="A6" s="95"/>
      <c r="B6" s="105" t="s">
        <v>29</v>
      </c>
      <c r="C6" s="106"/>
      <c r="D6" s="107"/>
      <c r="E6" s="108" t="s">
        <v>3</v>
      </c>
      <c r="F6" s="109"/>
      <c r="G6" s="109"/>
      <c r="H6" s="109"/>
      <c r="I6" s="84"/>
      <c r="J6" s="108" t="s">
        <v>4</v>
      </c>
      <c r="K6" s="109"/>
      <c r="L6" s="109"/>
      <c r="M6" s="109"/>
      <c r="N6" s="84"/>
      <c r="O6" s="95"/>
    </row>
    <row r="7" spans="1:15" ht="25.5" customHeight="1">
      <c r="A7" s="95"/>
      <c r="B7" s="100" t="s">
        <v>5</v>
      </c>
      <c r="C7" s="100" t="s">
        <v>6</v>
      </c>
      <c r="D7" s="100" t="s">
        <v>7</v>
      </c>
      <c r="E7" s="4" t="s">
        <v>8</v>
      </c>
      <c r="F7" s="104" t="s">
        <v>9</v>
      </c>
      <c r="G7" s="104" t="s">
        <v>10</v>
      </c>
      <c r="H7" s="104" t="s">
        <v>11</v>
      </c>
      <c r="I7" s="5" t="s">
        <v>12</v>
      </c>
      <c r="J7" s="4" t="s">
        <v>8</v>
      </c>
      <c r="K7" s="100" t="s">
        <v>13</v>
      </c>
      <c r="L7" s="100" t="s">
        <v>14</v>
      </c>
      <c r="M7" s="100" t="s">
        <v>15</v>
      </c>
      <c r="N7" s="4" t="s">
        <v>16</v>
      </c>
      <c r="O7" s="95"/>
    </row>
    <row r="8" spans="1:15" ht="46.5" customHeight="1" hidden="1">
      <c r="A8" s="96"/>
      <c r="B8" s="100"/>
      <c r="C8" s="100"/>
      <c r="D8" s="100"/>
      <c r="E8" s="4"/>
      <c r="F8" s="104"/>
      <c r="G8" s="104"/>
      <c r="H8" s="104"/>
      <c r="I8" s="6"/>
      <c r="J8" s="4"/>
      <c r="K8" s="100"/>
      <c r="L8" s="100"/>
      <c r="M8" s="100"/>
      <c r="N8" s="4"/>
      <c r="O8" s="96"/>
    </row>
    <row r="9" spans="1:15" ht="15" customHeight="1">
      <c r="A9" s="7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32">
        <v>7</v>
      </c>
      <c r="H9" s="5">
        <v>8</v>
      </c>
      <c r="I9" s="8">
        <v>9</v>
      </c>
      <c r="J9" s="4">
        <v>10</v>
      </c>
      <c r="K9" s="4">
        <v>11</v>
      </c>
      <c r="L9" s="33">
        <v>12</v>
      </c>
      <c r="M9" s="4">
        <v>13</v>
      </c>
      <c r="N9" s="4">
        <v>14</v>
      </c>
      <c r="O9" s="4">
        <v>15</v>
      </c>
    </row>
    <row r="10" spans="1:18" ht="19.5" customHeight="1">
      <c r="A10" s="73" t="s">
        <v>17</v>
      </c>
      <c r="B10" s="74"/>
      <c r="C10" s="11"/>
      <c r="D10" s="12"/>
      <c r="E10" s="101" t="s">
        <v>18</v>
      </c>
      <c r="F10" s="102"/>
      <c r="G10" s="102"/>
      <c r="H10" s="102"/>
      <c r="I10" s="102"/>
      <c r="J10" s="102"/>
      <c r="K10" s="102"/>
      <c r="L10" s="102"/>
      <c r="M10" s="102"/>
      <c r="N10" s="103"/>
      <c r="O10" s="13"/>
      <c r="R10" s="14"/>
    </row>
    <row r="11" spans="1:18" ht="75" customHeight="1">
      <c r="A11" s="73" t="s">
        <v>23</v>
      </c>
      <c r="B11" s="74"/>
      <c r="C11" s="11"/>
      <c r="D11" s="12"/>
      <c r="E11" s="35" t="s">
        <v>45</v>
      </c>
      <c r="F11" s="16">
        <v>67</v>
      </c>
      <c r="G11" s="34">
        <v>76</v>
      </c>
      <c r="H11" s="12">
        <f>G11/F11</f>
        <v>1.1343283582089552</v>
      </c>
      <c r="I11" s="17" t="s">
        <v>21</v>
      </c>
      <c r="J11" s="15" t="s">
        <v>26</v>
      </c>
      <c r="K11" s="18">
        <v>85</v>
      </c>
      <c r="L11" s="64">
        <v>85</v>
      </c>
      <c r="M11" s="12">
        <f>L11/K11</f>
        <v>1</v>
      </c>
      <c r="N11" s="18" t="s">
        <v>21</v>
      </c>
      <c r="O11" s="13"/>
      <c r="R11" s="14"/>
    </row>
    <row r="12" spans="1:18" ht="53.25" customHeight="1">
      <c r="A12" s="73" t="s">
        <v>139</v>
      </c>
      <c r="B12" s="75"/>
      <c r="C12" s="11"/>
      <c r="D12" s="12"/>
      <c r="E12" s="35" t="s">
        <v>19</v>
      </c>
      <c r="F12" s="16">
        <v>11256</v>
      </c>
      <c r="G12" s="34">
        <v>6772</v>
      </c>
      <c r="H12" s="12">
        <f>G12/F12</f>
        <v>0.601634683724236</v>
      </c>
      <c r="I12" s="17" t="s">
        <v>21</v>
      </c>
      <c r="J12" s="15" t="s">
        <v>27</v>
      </c>
      <c r="K12" s="18">
        <v>90</v>
      </c>
      <c r="L12" s="64">
        <v>90</v>
      </c>
      <c r="M12" s="12">
        <f aca="true" t="shared" si="0" ref="M12:M19">L12/K12</f>
        <v>1</v>
      </c>
      <c r="N12" s="18" t="s">
        <v>21</v>
      </c>
      <c r="O12" s="13"/>
      <c r="R12" s="14"/>
    </row>
    <row r="13" spans="1:18" ht="50.25" customHeight="1">
      <c r="A13" s="73"/>
      <c r="B13" s="75"/>
      <c r="C13" s="11"/>
      <c r="D13" s="12"/>
      <c r="E13" s="15"/>
      <c r="F13" s="16"/>
      <c r="G13" s="16"/>
      <c r="H13" s="12"/>
      <c r="I13" s="17"/>
      <c r="J13" s="15" t="s">
        <v>57</v>
      </c>
      <c r="K13" s="18">
        <v>1.5</v>
      </c>
      <c r="L13" s="64">
        <v>1.3</v>
      </c>
      <c r="M13" s="12">
        <f t="shared" si="0"/>
        <v>0.8666666666666667</v>
      </c>
      <c r="N13" s="18" t="s">
        <v>21</v>
      </c>
      <c r="O13" s="13"/>
      <c r="R13" s="14"/>
    </row>
    <row r="14" spans="1:18" ht="26.25" customHeight="1">
      <c r="A14" s="9"/>
      <c r="B14" s="10"/>
      <c r="C14" s="11"/>
      <c r="D14" s="12"/>
      <c r="E14" s="15"/>
      <c r="F14" s="16"/>
      <c r="G14" s="16"/>
      <c r="H14" s="12"/>
      <c r="I14" s="17"/>
      <c r="J14" s="15" t="s">
        <v>28</v>
      </c>
      <c r="K14" s="18">
        <v>100</v>
      </c>
      <c r="L14" s="64">
        <v>100</v>
      </c>
      <c r="M14" s="12">
        <f t="shared" si="0"/>
        <v>1</v>
      </c>
      <c r="N14" s="18" t="s">
        <v>21</v>
      </c>
      <c r="O14" s="13"/>
      <c r="R14" s="14"/>
    </row>
    <row r="15" spans="1:18" ht="41.25" customHeight="1">
      <c r="A15" s="9"/>
      <c r="B15" s="10"/>
      <c r="C15" s="11"/>
      <c r="D15" s="12"/>
      <c r="E15" s="15"/>
      <c r="F15" s="16"/>
      <c r="G15" s="16"/>
      <c r="H15" s="12"/>
      <c r="I15" s="17"/>
      <c r="J15" s="15" t="s">
        <v>58</v>
      </c>
      <c r="K15" s="18">
        <v>95</v>
      </c>
      <c r="L15" s="64">
        <v>95.4</v>
      </c>
      <c r="M15" s="12">
        <f t="shared" si="0"/>
        <v>1.0042105263157894</v>
      </c>
      <c r="N15" s="18" t="s">
        <v>21</v>
      </c>
      <c r="O15" s="13"/>
      <c r="R15" s="14"/>
    </row>
    <row r="16" spans="1:18" ht="67.5" customHeight="1">
      <c r="A16" s="9"/>
      <c r="B16" s="10"/>
      <c r="C16" s="11"/>
      <c r="D16" s="12"/>
      <c r="E16" s="15"/>
      <c r="F16" s="16"/>
      <c r="G16" s="16"/>
      <c r="H16" s="12"/>
      <c r="I16" s="17"/>
      <c r="J16" s="15" t="s">
        <v>59</v>
      </c>
      <c r="K16" s="18">
        <v>50</v>
      </c>
      <c r="L16" s="64">
        <v>50</v>
      </c>
      <c r="M16" s="12">
        <f>L16/K16</f>
        <v>1</v>
      </c>
      <c r="N16" s="18" t="s">
        <v>21</v>
      </c>
      <c r="O16" s="13"/>
      <c r="R16" s="14"/>
    </row>
    <row r="17" spans="1:18" ht="51" customHeight="1">
      <c r="A17" s="9"/>
      <c r="B17" s="10"/>
      <c r="C17" s="11"/>
      <c r="D17" s="12"/>
      <c r="E17" s="15"/>
      <c r="F17" s="16"/>
      <c r="G17" s="16"/>
      <c r="H17" s="12"/>
      <c r="I17" s="17"/>
      <c r="J17" s="15" t="s">
        <v>60</v>
      </c>
      <c r="K17" s="18">
        <v>100</v>
      </c>
      <c r="L17" s="64">
        <v>100</v>
      </c>
      <c r="M17" s="12">
        <f>L17/K17</f>
        <v>1</v>
      </c>
      <c r="N17" s="18" t="s">
        <v>21</v>
      </c>
      <c r="O17" s="13"/>
      <c r="R17" s="14"/>
    </row>
    <row r="18" spans="1:18" ht="78.75" customHeight="1">
      <c r="A18" s="9"/>
      <c r="B18" s="10"/>
      <c r="C18" s="11"/>
      <c r="D18" s="12"/>
      <c r="E18" s="19"/>
      <c r="F18" s="16"/>
      <c r="G18" s="16"/>
      <c r="H18" s="16"/>
      <c r="I18" s="17"/>
      <c r="J18" s="15" t="s">
        <v>61</v>
      </c>
      <c r="K18" s="18">
        <v>100</v>
      </c>
      <c r="L18" s="64">
        <v>100</v>
      </c>
      <c r="M18" s="12">
        <f>L18/K18</f>
        <v>1</v>
      </c>
      <c r="N18" s="18" t="s">
        <v>21</v>
      </c>
      <c r="O18" s="13"/>
      <c r="R18" s="14"/>
    </row>
    <row r="19" spans="1:18" ht="66" customHeight="1">
      <c r="A19" s="9"/>
      <c r="B19" s="10"/>
      <c r="C19" s="11"/>
      <c r="D19" s="12"/>
      <c r="E19" s="19"/>
      <c r="F19" s="16"/>
      <c r="G19" s="16"/>
      <c r="H19" s="16"/>
      <c r="I19" s="17"/>
      <c r="J19" s="15" t="s">
        <v>62</v>
      </c>
      <c r="K19" s="18">
        <v>100</v>
      </c>
      <c r="L19" s="64">
        <v>100</v>
      </c>
      <c r="M19" s="12">
        <f t="shared" si="0"/>
        <v>1</v>
      </c>
      <c r="N19" s="18" t="s">
        <v>21</v>
      </c>
      <c r="O19" s="13"/>
      <c r="R19" s="14"/>
    </row>
    <row r="20" spans="1:18" ht="19.5" customHeight="1">
      <c r="A20" s="9"/>
      <c r="B20" s="10"/>
      <c r="C20" s="11"/>
      <c r="D20" s="12"/>
      <c r="E20" s="20" t="s">
        <v>20</v>
      </c>
      <c r="F20" s="21" t="s">
        <v>21</v>
      </c>
      <c r="G20" s="21" t="s">
        <v>21</v>
      </c>
      <c r="H20" s="21" t="s">
        <v>21</v>
      </c>
      <c r="I20" s="22">
        <f>(H11+H12)/2</f>
        <v>0.8679815209665955</v>
      </c>
      <c r="J20" s="20" t="s">
        <v>22</v>
      </c>
      <c r="K20" s="21" t="s">
        <v>21</v>
      </c>
      <c r="L20" s="21" t="s">
        <v>21</v>
      </c>
      <c r="M20" s="21" t="s">
        <v>21</v>
      </c>
      <c r="N20" s="22">
        <f>(M19+M18+M12+M11+M13+M14+M15+M16+M17)/9</f>
        <v>0.9856530214424952</v>
      </c>
      <c r="O20" s="23"/>
      <c r="R20" s="14"/>
    </row>
    <row r="21" spans="1:15" ht="21.75" customHeight="1">
      <c r="A21" s="24"/>
      <c r="B21" s="61">
        <v>2898</v>
      </c>
      <c r="C21" s="62">
        <v>2895.6</v>
      </c>
      <c r="D21" s="26">
        <f>C21/B21</f>
        <v>0.9991718426501035</v>
      </c>
      <c r="E21" s="27" t="s">
        <v>24</v>
      </c>
      <c r="F21" s="25"/>
      <c r="G21" s="25"/>
      <c r="H21" s="25"/>
      <c r="I21" s="28">
        <f>I20</f>
        <v>0.8679815209665955</v>
      </c>
      <c r="J21" s="29" t="s">
        <v>25</v>
      </c>
      <c r="K21" s="28"/>
      <c r="L21" s="28"/>
      <c r="M21" s="28"/>
      <c r="N21" s="28">
        <f>N20</f>
        <v>0.9856530214424952</v>
      </c>
      <c r="O21" s="28">
        <f>(D21+I21+N21)/3</f>
        <v>0.9509354616863982</v>
      </c>
    </row>
    <row r="22" spans="11:14" ht="12.75">
      <c r="K22" s="30"/>
      <c r="L22" s="30"/>
      <c r="M22" s="30"/>
      <c r="N22" s="30"/>
    </row>
    <row r="23" spans="4:14" ht="12.75">
      <c r="D23" s="31"/>
      <c r="E23" s="31" t="s">
        <v>157</v>
      </c>
      <c r="I23" s="3" t="s">
        <v>35</v>
      </c>
      <c r="K23" s="30"/>
      <c r="L23" s="30"/>
      <c r="M23" s="30"/>
      <c r="N23" s="30"/>
    </row>
    <row r="24" spans="4:11" ht="12.75">
      <c r="D24" s="31"/>
      <c r="E24" s="31"/>
      <c r="K24" s="30"/>
    </row>
  </sheetData>
  <mergeCells count="20">
    <mergeCell ref="E10:N10"/>
    <mergeCell ref="B4:O4"/>
    <mergeCell ref="A5:A8"/>
    <mergeCell ref="B5:N5"/>
    <mergeCell ref="O5:O8"/>
    <mergeCell ref="B6:D6"/>
    <mergeCell ref="E6:I6"/>
    <mergeCell ref="J6:N6"/>
    <mergeCell ref="B7:B8"/>
    <mergeCell ref="C7:C8"/>
    <mergeCell ref="B1:N1"/>
    <mergeCell ref="B2:N2"/>
    <mergeCell ref="E3:J3"/>
    <mergeCell ref="L7:L8"/>
    <mergeCell ref="M7:M8"/>
    <mergeCell ref="D7:D8"/>
    <mergeCell ref="K7:K8"/>
    <mergeCell ref="F7:F8"/>
    <mergeCell ref="G7:G8"/>
    <mergeCell ref="H7:H8"/>
  </mergeCells>
  <printOptions/>
  <pageMargins left="0.23" right="0.17" top="0.46" bottom="0.2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obr19</cp:lastModifiedBy>
  <cp:lastPrinted>2015-07-28T10:32:59Z</cp:lastPrinted>
  <dcterms:created xsi:type="dcterms:W3CDTF">1996-10-08T23:32:33Z</dcterms:created>
  <dcterms:modified xsi:type="dcterms:W3CDTF">2015-07-29T08:46:10Z</dcterms:modified>
  <cp:category/>
  <cp:version/>
  <cp:contentType/>
  <cp:contentStatus/>
</cp:coreProperties>
</file>